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8160" tabRatio="892" activeTab="3"/>
  </bookViews>
  <sheets>
    <sheet name="Project" sheetId="1" r:id="rId1"/>
    <sheet name="ParticipationList" sheetId="2" state="hidden" r:id="rId2"/>
    <sheet name="Version" sheetId="3" state="hidden" r:id="rId3"/>
    <sheet name="IPR" sheetId="4" r:id="rId4"/>
  </sheets>
  <definedNames>
    <definedName name="_xlnm._FilterDatabase" localSheetId="0" hidden="1">'Project'!$A$57:$D$377</definedName>
    <definedName name="_xlfn.IFERROR" hidden="1">#NAME?</definedName>
    <definedName name="ATMServiceContributionList">#REF!</definedName>
    <definedName name="ContributionsList">#REF!</definedName>
    <definedName name="DeliverablesList">#REF!</definedName>
    <definedName name="ExternalInputs">#REF!</definedName>
    <definedName name="HUM_ENMapping">#REF!</definedName>
    <definedName name="Inst_ENMapping">#REF!</definedName>
    <definedName name="IPRList">'IPR'!$A$9:$AP$59</definedName>
    <definedName name="IssueList">#REF!</definedName>
    <definedName name="MilestoneList">#REF!</definedName>
    <definedName name="MilestoneMap">#REF!</definedName>
    <definedName name="OIMappingByCode">#REF!</definedName>
    <definedName name="OIMappingByTitle">#REF!</definedName>
    <definedName name="OpportunityList">#REF!</definedName>
    <definedName name="_xlnm.Print_Area" localSheetId="0">'Project'!$A$1:$I$343</definedName>
    <definedName name="Proc_ENMapping">#REF!</definedName>
    <definedName name="RegContributions">#REF!</definedName>
    <definedName name="RegProposals">#REF!</definedName>
    <definedName name="RisksList">#REF!</definedName>
    <definedName name="SYS_ENMapping">#REF!</definedName>
    <definedName name="TasksList">#REF!</definedName>
    <definedName name="TIMapping">#REF!</definedName>
    <definedName name="WBSInputs">#REF!</definedName>
  </definedNames>
  <calcPr fullCalcOnLoad="1"/>
</workbook>
</file>

<file path=xl/comments4.xml><?xml version="1.0" encoding="utf-8"?>
<comments xmlns="http://schemas.openxmlformats.org/spreadsheetml/2006/main">
  <authors>
    <author>W. Post</author>
  </authors>
  <commentList>
    <comment ref="AS10" authorId="0">
      <text>
        <r>
          <rPr>
            <b/>
            <sz val="9"/>
            <rFont val="Tahoma"/>
            <family val="2"/>
          </rPr>
          <t>W. Post:</t>
        </r>
        <r>
          <rPr>
            <sz val="9"/>
            <rFont val="Tahoma"/>
            <family val="2"/>
          </rPr>
          <t xml:space="preserve">
need to adapt to logic rules per record</t>
        </r>
      </text>
    </comment>
  </commentList>
</comments>
</file>

<file path=xl/sharedStrings.xml><?xml version="1.0" encoding="utf-8"?>
<sst xmlns="http://schemas.openxmlformats.org/spreadsheetml/2006/main" count="5509" uniqueCount="812">
  <si>
    <t>yes</t>
  </si>
  <si>
    <t>no</t>
  </si>
  <si>
    <t>Project Code</t>
  </si>
  <si>
    <t>Project Title</t>
  </si>
  <si>
    <t>WBS</t>
  </si>
  <si>
    <t>Activity Title</t>
  </si>
  <si>
    <t>Global Co-ordination and Management</t>
  </si>
  <si>
    <t>Validation Infrastructure Requirements Definition</t>
  </si>
  <si>
    <t>Validation Infrastructure Needs Management</t>
  </si>
  <si>
    <t>Validation Tool Types and Techniques Analysis</t>
  </si>
  <si>
    <t>Validation Infrastructure Requirement Consolidation</t>
  </si>
  <si>
    <t>Validation Infrastructure Analysis</t>
  </si>
  <si>
    <t>Tools Development and Acceptance</t>
  </si>
  <si>
    <t>Validation Platform Architecture Definition</t>
  </si>
  <si>
    <t>Validation Platform Development</t>
  </si>
  <si>
    <t>Global co-ordination &amp; management</t>
  </si>
  <si>
    <t>Integrated and pre-operational validation &amp; cross validation</t>
  </si>
  <si>
    <t>En Route trajectory and separation management</t>
  </si>
  <si>
    <t>Complexity Management in En Route</t>
  </si>
  <si>
    <t>Separation Task in En Route Trajectory based environment</t>
  </si>
  <si>
    <t>Use of Performance Based Navigation (PBN) for En Route Separation Purposes</t>
  </si>
  <si>
    <t>Controller Team Organisation, roles and responsibilities in a trajectory based operation within En-route airspace (including multi-sector planner)</t>
  </si>
  <si>
    <t>En Route and TMA ground and airborne safety nets</t>
  </si>
  <si>
    <t>Evolution of Ground Based Safety Nets</t>
  </si>
  <si>
    <t>Evolution of Airborne Safety Nets</t>
  </si>
  <si>
    <t>CNS/ATM Services for General Aviation</t>
  </si>
  <si>
    <t>Consolidation of Operational Concept Definition and Validation</t>
  </si>
  <si>
    <t>TMA and En-route Co-Operative Planning</t>
  </si>
  <si>
    <t>TMA-1 Co-Operative Planning in the TMA</t>
  </si>
  <si>
    <t>TMA Trajectory Management Framework</t>
  </si>
  <si>
    <t>Trajectory Management Framework in TMA</t>
  </si>
  <si>
    <t>Improved Airline Flight Plan Information into ATC Trajectory Prediction (TP) Tools</t>
  </si>
  <si>
    <t>Queue Management in TMA and En-Route</t>
  </si>
  <si>
    <t>QM-2 – Improving Vertical Profile</t>
  </si>
  <si>
    <t>QM-3 – Approach Procedure with Vertical Guidance (APV)</t>
  </si>
  <si>
    <t>QM-4 – Tactical TMA and En-route Queue Management</t>
  </si>
  <si>
    <t>QM-7 – Integrated Sequence Building/Optimisation of Queues</t>
  </si>
  <si>
    <t>TMA Trajectory and Separation Management</t>
  </si>
  <si>
    <t>Development of 4D Trajectory-Based Operations for separation management using RNAV/PRNAV</t>
  </si>
  <si>
    <t>Controller Team Organisation, Roles and Responsibilities in a Trajectory Based Operation (including Multi-Sector Planner)</t>
  </si>
  <si>
    <t>Full Implementation of PRNAV in TMA</t>
  </si>
  <si>
    <t>Usability Requirements and Human Factors Aspects for the Controller Working Position</t>
  </si>
  <si>
    <t>Global Co-ordination &amp; Management</t>
  </si>
  <si>
    <t>Integrated and pre-operational validation</t>
  </si>
  <si>
    <t>The Airport in the ATM environment</t>
  </si>
  <si>
    <t>Airport ATM performance (execution phase)</t>
  </si>
  <si>
    <t>Collaborative airport planning</t>
  </si>
  <si>
    <t>Airport operations plan definition</t>
  </si>
  <si>
    <t>Airport operations plan validation</t>
  </si>
  <si>
    <t>Airport capacity and flow management</t>
  </si>
  <si>
    <t>AirPort Operations Centre (APOC) definition</t>
  </si>
  <si>
    <t>Airport CDM</t>
  </si>
  <si>
    <t>Surface management</t>
  </si>
  <si>
    <t>Airport safety support tools for pilots, vehicle drivers and controllers</t>
  </si>
  <si>
    <t>A-SMGCS Routing and planning functions</t>
  </si>
  <si>
    <t>Runway management</t>
  </si>
  <si>
    <t>Flexible and Dynamic Use of Wake Vortex Separations</t>
  </si>
  <si>
    <t>Brake to vacate</t>
  </si>
  <si>
    <t>GBAS operational implementation</t>
  </si>
  <si>
    <t>Tower management &amp; CWP</t>
  </si>
  <si>
    <t>Advanced integrated CWP (A-iCWP)</t>
  </si>
  <si>
    <t>Remote &amp; virtual TWR</t>
  </si>
  <si>
    <t>Information Models Development</t>
  </si>
  <si>
    <t>Operational Requirements &amp; Demands concerning organisation of the ATM Information Management within the scope of the European ATM Enterprise Architecture</t>
  </si>
  <si>
    <t>AIRM Deliverable</t>
  </si>
  <si>
    <t>Aeronautical information (AIS, Airport Mapping, Airport Network, Terrain and Obstacles)</t>
  </si>
  <si>
    <t>Information modelling Flow &amp; Demand &amp; Capacity Domain</t>
  </si>
  <si>
    <t>Information Modelling Meteorological Domain</t>
  </si>
  <si>
    <t>Information Modelling Environment Domain</t>
  </si>
  <si>
    <t>Information Modelling Flight Data Domain</t>
  </si>
  <si>
    <t>Information Modelling Airport Domain</t>
  </si>
  <si>
    <t>Information Service Models Development</t>
  </si>
  <si>
    <t>Operational ATM Requirements and Demands concerning Supervision of the entire European ATM shareable Network</t>
  </si>
  <si>
    <t>Operational ATM Requirements and Demands concerning ATM Information Catalogue &amp; Registry Services</t>
  </si>
  <si>
    <t>Identify and Develop Aeronautical Information ATM Services</t>
  </si>
  <si>
    <t>Identify and Develop ATC Operators (En Route and TMA) Information Services</t>
  </si>
  <si>
    <t>Identify and Develop European ATM Network and Sub- regional (FAB) Information Services</t>
  </si>
  <si>
    <t>Identify and Develop Airport Operators ATM Information Services</t>
  </si>
  <si>
    <t>Identify and Develop AIRSPACE USERS (incl AOC) ATM Information Services</t>
  </si>
  <si>
    <t>Information Service Modelling deliverables</t>
  </si>
  <si>
    <t>Airborne Initial 4D Trajectory Management</t>
  </si>
  <si>
    <t>Interoperability of Business Trajectory and Mission Trajectory</t>
  </si>
  <si>
    <t>ASAS-ASPA</t>
  </si>
  <si>
    <t>RNP Transition to xLS (x = G, I, M)</t>
  </si>
  <si>
    <t>Approach with Vertical Guidance APV</t>
  </si>
  <si>
    <t>GBAS Cat II/III</t>
  </si>
  <si>
    <t>Airport Surface Taxi Clearances</t>
  </si>
  <si>
    <t>Airport Surface Alerts (ownship and traffic)</t>
  </si>
  <si>
    <t>New Communication Technology at Airport</t>
  </si>
  <si>
    <t>SWIM Air-Ground Capability</t>
  </si>
  <si>
    <t>Military Data Link Accommodation</t>
  </si>
  <si>
    <t>ADS-B - 1090 Higher Performance Study</t>
  </si>
  <si>
    <t>ADS-B In/Out for military aircraft</t>
  </si>
  <si>
    <t>Multi-constellation GNSS Airborne Navigation Systems</t>
  </si>
  <si>
    <t>Enhanced Vision (Head Down and Head Up) Solutions</t>
  </si>
  <si>
    <t>Enhanced &amp; Synthetic Vision</t>
  </si>
  <si>
    <t>Aeronautical databases</t>
  </si>
  <si>
    <t>ATS Datalink Operational Improvements</t>
  </si>
  <si>
    <t>Continuous Climbing Cruise</t>
  </si>
  <si>
    <t>Flexible Communication Avionics</t>
  </si>
  <si>
    <t>Global Coordination &amp; Management</t>
  </si>
  <si>
    <t>ATC System and Supervision Definition</t>
  </si>
  <si>
    <t>ATC System Specification</t>
  </si>
  <si>
    <t>ATC Systems Supervision</t>
  </si>
  <si>
    <t>Trajectory Management</t>
  </si>
  <si>
    <t>ATC Trajectory Management Design</t>
  </si>
  <si>
    <t>Flight Object IOP System Requirement &amp; Validation</t>
  </si>
  <si>
    <t>Separation Management</t>
  </si>
  <si>
    <t>Handling free routing, new approach &amp; departure procedures and mixed separation modes</t>
  </si>
  <si>
    <t>ATC support to ASAS sequencing and merging operations</t>
  </si>
  <si>
    <t>ATC support to ASAS In Trail Procedure (ITP)</t>
  </si>
  <si>
    <t>ATC System support to Precision Trajectory Clearances</t>
  </si>
  <si>
    <t>Controller Tools and Safety Nets</t>
  </si>
  <si>
    <t>Precision Conformance Monitoring</t>
  </si>
  <si>
    <t>Safety Nets adaptation to new modes of operation</t>
  </si>
  <si>
    <t>Time Based Separation</t>
  </si>
  <si>
    <t>System impact of the use of flexible, new types of, &amp; restricted airspace</t>
  </si>
  <si>
    <t>Enhanced Datalink Features for all phase of flight</t>
  </si>
  <si>
    <t>Complexity Assessment and Resolution</t>
  </si>
  <si>
    <t>Queue Management and route optimisation</t>
  </si>
  <si>
    <t>Multiple airport arrival/departure management</t>
  </si>
  <si>
    <t>CDA and CCD in high density traffic</t>
  </si>
  <si>
    <t>10.10</t>
  </si>
  <si>
    <t>iCWP Human Factors aspects and User Interface Design</t>
  </si>
  <si>
    <t>iCWP Human Factors Design</t>
  </si>
  <si>
    <t>iCWP Prototyping</t>
  </si>
  <si>
    <t>Overall Airport Systems Specification</t>
  </si>
  <si>
    <t>Airport Systems Specification drafting and maintenance</t>
  </si>
  <si>
    <t>Runway Management</t>
  </si>
  <si>
    <t>Runway Management tools</t>
  </si>
  <si>
    <t>Runway Wake Vortex Detection, Prediction and decision support tools</t>
  </si>
  <si>
    <t>Surface Management</t>
  </si>
  <si>
    <t>Enhanced Surface Safety Nets</t>
  </si>
  <si>
    <t>Tower Management and ATC</t>
  </si>
  <si>
    <t>Baseline for airport controller tools</t>
  </si>
  <si>
    <t>Enhanced FDPs at airports</t>
  </si>
  <si>
    <t>Integration of Departure Management and Surface Management</t>
  </si>
  <si>
    <t>Remotely Operated Tower Technology used for Contingency and Enhanced Local Operations</t>
  </si>
  <si>
    <t>Controller Working Position</t>
  </si>
  <si>
    <t>Enhance Controller Tools to manage all aspects of 4D trajectories</t>
  </si>
  <si>
    <t>Integrated Tower Working Position (iCWP) Design, Specification Prototyping and Test/Validation</t>
  </si>
  <si>
    <t>iCWP Usability and Human Factors Engineering</t>
  </si>
  <si>
    <t>Performance Based, Monitoring and Decision Support within the HMI of the iCWP</t>
  </si>
  <si>
    <t>Airport CDM and Collaborative Planning</t>
  </si>
  <si>
    <t>The Airport Operations Plan (AOP), decision support tools and conflict detection tools to be integrated in APOC for managing the overall performance of the airport</t>
  </si>
  <si>
    <t>Introduction of the UDPP and collaborative departure sequence</t>
  </si>
  <si>
    <t>Integration of CDM in the SWIM environment</t>
  </si>
  <si>
    <t>Airport Performance Assessment Systems</t>
  </si>
  <si>
    <t>Airport Performance Assessment and Management Support Systems</t>
  </si>
  <si>
    <t>Alignment with SWIM-SUIT FP6 project and SWIM Infrastructure Specifications</t>
  </si>
  <si>
    <t>SWIM SUIT FP6 project follow-up and alignment</t>
  </si>
  <si>
    <t>SWIM Test Platforms</t>
  </si>
  <si>
    <t>Spectrum Management &amp; Impact Assessment</t>
  </si>
  <si>
    <t>Communications</t>
  </si>
  <si>
    <t>Future Mobile Satellite Communication</t>
  </si>
  <si>
    <t>Airport Surface Datalink</t>
  </si>
  <si>
    <t>Civil-Military Data Link Interoperability</t>
  </si>
  <si>
    <t>Navigation</t>
  </si>
  <si>
    <t>GNSS Baseline study</t>
  </si>
  <si>
    <t>Surveillance</t>
  </si>
  <si>
    <t>ACAS Monitoring</t>
  </si>
  <si>
    <t>Surveillance ground system enhancements for ADS-B</t>
  </si>
  <si>
    <t>Surveillance ground system enhancements for ADS-B (Prototype development)</t>
  </si>
  <si>
    <t>Consolidation &amp; Coordination of ATM Target Concept</t>
  </si>
  <si>
    <t>Development &amp; maintenance of the ATM Performance and business aspects of the European ATM Enterprise Architecture</t>
  </si>
  <si>
    <t>Update and maintenance of the development of the Concept of Operations (CONOPS) and associated ATM Services</t>
  </si>
  <si>
    <t>Development of the high level logical system architecture (SOA) and the technical system architecture (SoS)</t>
  </si>
  <si>
    <t>Nature</t>
  </si>
  <si>
    <t>Mgt</t>
  </si>
  <si>
    <t>R&amp;D</t>
  </si>
  <si>
    <t>Nature of project</t>
  </si>
  <si>
    <t>ID</t>
  </si>
  <si>
    <t>Leader</t>
  </si>
  <si>
    <t>Other</t>
  </si>
  <si>
    <t>PUID</t>
  </si>
  <si>
    <t>RoleName</t>
  </si>
  <si>
    <t>MemberName</t>
  </si>
  <si>
    <t>ENAV</t>
  </si>
  <si>
    <t>AENA</t>
  </si>
  <si>
    <t>Contributor</t>
  </si>
  <si>
    <t>DFS</t>
  </si>
  <si>
    <t>EUROCONTROL</t>
  </si>
  <si>
    <t>NATS</t>
  </si>
  <si>
    <t>NORACON</t>
  </si>
  <si>
    <t>SELEX</t>
  </si>
  <si>
    <t>THALES</t>
  </si>
  <si>
    <t>AIRBUS</t>
  </si>
  <si>
    <t>ALENIA</t>
  </si>
  <si>
    <t>INDRA</t>
  </si>
  <si>
    <t>DSNA</t>
  </si>
  <si>
    <t>HONEYWELL</t>
  </si>
  <si>
    <t>FREQUENTIS</t>
  </si>
  <si>
    <t>SEAC</t>
  </si>
  <si>
    <t>NATMIG</t>
  </si>
  <si>
    <t>Please select a project first on the 'Project' tab</t>
  </si>
  <si>
    <t>Validation Infrastructure Inventory</t>
  </si>
  <si>
    <t>Validation Infrastructure Specifications</t>
  </si>
  <si>
    <t>Validation Platform Acceptance, Deployment and In Service Support</t>
  </si>
  <si>
    <t>Consolidation of operational concept definition and validation including operating mode and air-ground task sharing</t>
  </si>
  <si>
    <t>Trajectory management framework in En route</t>
  </si>
  <si>
    <t>ATSA-ITP Pioneer Trials</t>
  </si>
  <si>
    <t>ASAS-ASEP Oceanic Applications</t>
  </si>
  <si>
    <t>Self Separation in Mixed Mode Environment</t>
  </si>
  <si>
    <t>En Route Trajectory and Separation Management – ASAS Separation (Cooperative Separation)</t>
  </si>
  <si>
    <t>Implementation of the Dynamic Capacity Management in a high density area</t>
  </si>
  <si>
    <t>Ground-Airborne Safety Net Compatibility</t>
  </si>
  <si>
    <t>Integrated and Pre-Operational Validation &amp; Cross Validation</t>
  </si>
  <si>
    <t>TMA-2 Co-Operative Planning Requirements and Validation</t>
  </si>
  <si>
    <t>QM1 – Ground and Airborne Capabilities to Implement Sequence</t>
  </si>
  <si>
    <t>QM-5 – NOP Maintenance and Transition Queue Management</t>
  </si>
  <si>
    <t>QM-6 – ASAS Sequencing and Merging (TMA-8)</t>
  </si>
  <si>
    <t>Coordination and consolidation of operational concept definition and validation</t>
  </si>
  <si>
    <t>Full integration of airport planning &amp; execution</t>
  </si>
  <si>
    <t>Integration of MET Data into APOC processes</t>
  </si>
  <si>
    <t>Operations in adverse weather and/or exceptional operating conditions / recovery management</t>
  </si>
  <si>
    <t>Integration of airport – airline/ground handlers – ATC processes (incl. turnaround) in ATM</t>
  </si>
  <si>
    <t>A-SMGCS Guidance function</t>
  </si>
  <si>
    <t>Separation minima reductions across flight phases</t>
  </si>
  <si>
    <t>Coupled AMAN-DMAN</t>
  </si>
  <si>
    <t>Improved weather resilience – re-classify criteria for Low Visibility Procedures (LVP)</t>
  </si>
  <si>
    <t>Information Modelling Surveillance Domain</t>
  </si>
  <si>
    <t>Information Modelling Other Domains</t>
  </si>
  <si>
    <t>Airborne Full 4D Trajectory Management &amp; 4D contract capability</t>
  </si>
  <si>
    <t>ASAS ASEP</t>
  </si>
  <si>
    <t>Aircraft Systems for Wake Encounter Alleviation</t>
  </si>
  <si>
    <t>Mid &amp; Full ADS-B Capability - Research</t>
  </si>
  <si>
    <t>Weather Hazards / Wake Vortex Sensor</t>
  </si>
  <si>
    <t>ASAS – SSEP</t>
  </si>
  <si>
    <t>Long-term CDA &amp; Steeper Approach Airborne Architecture</t>
  </si>
  <si>
    <t>TCAS Evolution</t>
  </si>
  <si>
    <t>AIS/MET Services &amp; Data Distribution</t>
  </si>
  <si>
    <t>Trajectory Management Exchange Formats Definition</t>
  </si>
  <si>
    <t>ATC system support to RBT/MT Revision</t>
  </si>
  <si>
    <t>Enhanced Tools for Conflict Detection and Resolution</t>
  </si>
  <si>
    <t>Integration of Queue Management</t>
  </si>
  <si>
    <t>ATC system analysis for availability and reliability</t>
  </si>
  <si>
    <t>Improved surveillance for surface management</t>
  </si>
  <si>
    <t>Enhanced Surface Routing</t>
  </si>
  <si>
    <t>Enhanced Surface Guidance</t>
  </si>
  <si>
    <t>Enhanced Sequencing Tools</t>
  </si>
  <si>
    <t>Remotely Operated Tower Technology Enablers</t>
  </si>
  <si>
    <t>Remotely Operated Tower Multiple Controlled Airports with Integrated Working Position</t>
  </si>
  <si>
    <t>3D Modelling for remote tower operations</t>
  </si>
  <si>
    <t>Remotely Operated Tower Computer Augmented Dynamic Vision</t>
  </si>
  <si>
    <t>Airport Safety Nets and wind-shear detection and alert for Controllers</t>
  </si>
  <si>
    <t>Enhanced MET-systems with CDM</t>
  </si>
  <si>
    <t>AMAN, SMAN and DMAN fully integrated into CDM processes</t>
  </si>
  <si>
    <t>Improved weather information systems</t>
  </si>
  <si>
    <t>Identification of Technology and services options</t>
  </si>
  <si>
    <t>SWIM Design</t>
  </si>
  <si>
    <t>Interface specifications and Services Technical requirements</t>
  </si>
  <si>
    <t>SWIM Middleware</t>
  </si>
  <si>
    <t>SWIM Security solutions</t>
  </si>
  <si>
    <t>SWIM technical supervision</t>
  </si>
  <si>
    <t>SWIM Platform development and Demonstrator delivery</t>
  </si>
  <si>
    <t>SWIM Exploitation</t>
  </si>
  <si>
    <t>Future Mobile data Link system definition</t>
  </si>
  <si>
    <t>Terrestrial communication infrastructure - SWIM backbone</t>
  </si>
  <si>
    <t>Navigation technologies specifications</t>
  </si>
  <si>
    <t>Navigation Infrastructure Rationalisation</t>
  </si>
  <si>
    <t>Enhanced SBAS - GNSS Evolution for Aeronautic Aspects</t>
  </si>
  <si>
    <t>GBAS Cat II/III L1 Approach</t>
  </si>
  <si>
    <t>Multi GNSS CAT II/III GBAS</t>
  </si>
  <si>
    <t>Surveillance infrastructure rationalisation study</t>
  </si>
  <si>
    <t>Weather sensing technologies specifications</t>
  </si>
  <si>
    <t>Weather infrastructure requirements Study</t>
  </si>
  <si>
    <t>Ground Weather Monitoring system</t>
  </si>
  <si>
    <t>Performance Analysis of ATM Target Concept</t>
  </si>
  <si>
    <t>^^^^ Start Here</t>
  </si>
  <si>
    <t>Country</t>
  </si>
  <si>
    <t>Filing Date</t>
  </si>
  <si>
    <t>Filing Number</t>
  </si>
  <si>
    <t>Grant Date</t>
  </si>
  <si>
    <t>Context of development</t>
  </si>
  <si>
    <t>IPR item Reference</t>
  </si>
  <si>
    <t>don't know</t>
  </si>
  <si>
    <t>Type</t>
  </si>
  <si>
    <t>IPRType</t>
  </si>
  <si>
    <t>IPRCode</t>
  </si>
  <si>
    <t>IPRShortTitle</t>
  </si>
  <si>
    <t>IPRCountry</t>
  </si>
  <si>
    <t>IPRFilingDate</t>
  </si>
  <si>
    <t>IPRFilingNumber</t>
  </si>
  <si>
    <t>IPRGrantDate</t>
  </si>
  <si>
    <t>IPRContext</t>
  </si>
  <si>
    <t>copyright</t>
  </si>
  <si>
    <t>database / software</t>
  </si>
  <si>
    <t>trade-secret/know-how</t>
  </si>
  <si>
    <t>utility patent</t>
  </si>
  <si>
    <t>design patent</t>
  </si>
  <si>
    <t>type</t>
  </si>
  <si>
    <t>IPRDescription</t>
  </si>
  <si>
    <t>Description</t>
  </si>
  <si>
    <t>Date of creation</t>
  </si>
  <si>
    <t>IPRCreationDate</t>
  </si>
  <si>
    <t>IPRCreatorName</t>
  </si>
  <si>
    <t>Name of creator</t>
  </si>
  <si>
    <t>Related Publications</t>
  </si>
  <si>
    <t>IPRPublications</t>
  </si>
  <si>
    <t>IPRDeposited</t>
  </si>
  <si>
    <t>IPRDepositAt</t>
  </si>
  <si>
    <t>IPRDepositDate</t>
  </si>
  <si>
    <t>IPRDepositeNr</t>
  </si>
  <si>
    <t>Deposited with:</t>
  </si>
  <si>
    <t>Date of deposit</t>
  </si>
  <si>
    <t>registration nr.</t>
  </si>
  <si>
    <t>Legal deposit made?</t>
  </si>
  <si>
    <t>IPRDisclosedFlag</t>
  </si>
  <si>
    <t>IPRDisclosedTo</t>
  </si>
  <si>
    <t>IPRDisclosedNDAFlag</t>
  </si>
  <si>
    <t>To whom?</t>
  </si>
  <si>
    <t>Under an NDA?</t>
  </si>
  <si>
    <t>Disclosed to 3rd party?</t>
  </si>
  <si>
    <t>IPROwnerFlag</t>
  </si>
  <si>
    <t>IPRExcludeUseFlag</t>
  </si>
  <si>
    <t>Are you the owner?</t>
  </si>
  <si>
    <t>Do you exclude use?</t>
  </si>
  <si>
    <t>IPRExcludeDuration</t>
  </si>
  <si>
    <t>IPROwner</t>
  </si>
  <si>
    <t>IPR owned by</t>
  </si>
  <si>
    <t>IPRDeclaredBy</t>
  </si>
  <si>
    <t>Organisation declaring IPR need or use</t>
  </si>
  <si>
    <t>Organisation declaring use of, or need to have IPR</t>
  </si>
  <si>
    <t>NAME OF THE ENTITY</t>
  </si>
  <si>
    <t>NAME OF THE MEMBER</t>
  </si>
  <si>
    <t xml:space="preserve">CRIDA </t>
  </si>
  <si>
    <t>INECO</t>
  </si>
  <si>
    <t>Airbus</t>
  </si>
  <si>
    <t xml:space="preserve">Airbus France SAS </t>
  </si>
  <si>
    <t xml:space="preserve">Astrium SAS </t>
  </si>
  <si>
    <t>Alenia Aeronautica S.p.A.</t>
  </si>
  <si>
    <t>Superjet International S.p.A.</t>
  </si>
  <si>
    <t xml:space="preserve">Telespazio S.p.A. </t>
  </si>
  <si>
    <t>Galileo Avionica S.p.A.</t>
  </si>
  <si>
    <t>DFS Deutsche Flugsicherung GmbH</t>
  </si>
  <si>
    <t>ENAC</t>
  </si>
  <si>
    <t>Météo France</t>
  </si>
  <si>
    <t>ONERA</t>
  </si>
  <si>
    <t>ENAV S.p.A.</t>
  </si>
  <si>
    <t xml:space="preserve">Conzortio SICTA – Sistemi Innovativi per il Controllo del Traffico Aereo </t>
  </si>
  <si>
    <t>Techno Sky S.r.l.</t>
  </si>
  <si>
    <t>Frequentis AG</t>
  </si>
  <si>
    <t xml:space="preserve">Frequentis spol. s.r.o Bratislava </t>
  </si>
  <si>
    <t>PDTS – Gesellschaft für industrielle Datenverarbeitung Ges.m.b.H.</t>
  </si>
  <si>
    <t>CNS-Solutions &amp; Support GmbH</t>
  </si>
  <si>
    <t>Honeywell International Inc.</t>
  </si>
  <si>
    <t xml:space="preserve">Honeywell Aerospace S.A.S. </t>
  </si>
  <si>
    <t xml:space="preserve">Honeywell Integrated Technology (China) Co LTD </t>
  </si>
  <si>
    <t>Honeywell (Beijing) Technology Solutions Labs Co., Ltd.</t>
  </si>
  <si>
    <t>Honeywell International s.r.o.</t>
  </si>
  <si>
    <t>Honeywell Technology Solutions Lab Private Limited</t>
  </si>
  <si>
    <t>Indra Sistemas, S.A.</t>
  </si>
  <si>
    <t>Indra Espacio S.A.</t>
  </si>
  <si>
    <t>Advanced Logistics Group, S.A</t>
  </si>
  <si>
    <t xml:space="preserve">NATMIG AS </t>
  </si>
  <si>
    <t>SINVENT AS</t>
  </si>
  <si>
    <t>STIFTELSEN SINTEF</t>
  </si>
  <si>
    <t>BUDGET AG</t>
  </si>
  <si>
    <t>SAAB Security Systems AB</t>
  </si>
  <si>
    <t>AIRTEL ATN Ltd</t>
  </si>
  <si>
    <t>NORTHROP GRUMMAN PARK AIR SYSTEMS AS.</t>
  </si>
  <si>
    <t>SAAB AB (PUBL.)</t>
  </si>
  <si>
    <t>SINTEF HOLDING A.S.</t>
  </si>
  <si>
    <t>NATS (En Route)</t>
  </si>
  <si>
    <t>Oslo Lufthavn AS</t>
  </si>
  <si>
    <t xml:space="preserve">Luftfartsverket (LFV) </t>
  </si>
  <si>
    <t xml:space="preserve">AustroControl </t>
  </si>
  <si>
    <t>Avinor AS</t>
  </si>
  <si>
    <t>Lennuliiklusteeninduse AS (Estonian Air Navigation Services – EANS)</t>
  </si>
  <si>
    <t>Ilmailulaitos Finavia</t>
  </si>
  <si>
    <t>Irish Aviation Authority</t>
  </si>
  <si>
    <t>ISAVIA</t>
  </si>
  <si>
    <t>Naviair</t>
  </si>
  <si>
    <t xml:space="preserve">Fraport AG Frankfurt Airport Services Worlwide, </t>
  </si>
  <si>
    <t>Aéroports de Paris</t>
  </si>
  <si>
    <t>BAA airports limited</t>
  </si>
  <si>
    <t>Flughafen München GmbH</t>
  </si>
  <si>
    <t>Flughafen Zürich AG</t>
  </si>
  <si>
    <t>Schiphol Nederland B.V. (SNBV) also known as Amsterdam Airport Schiphol</t>
  </si>
  <si>
    <t>Selex Consortium</t>
  </si>
  <si>
    <t xml:space="preserve">Selex Sistemi Integrati GmbH </t>
  </si>
  <si>
    <t xml:space="preserve">SESM S.c.a.r.l. </t>
  </si>
  <si>
    <t>Vega Deutschland GmbH &amp; Co. KG</t>
  </si>
  <si>
    <t xml:space="preserve">RadioLabs – Consorzio Università Industria – Laboratori di Radiocomunicazioni </t>
  </si>
  <si>
    <t>SELEX Systems Integration Ltd.</t>
  </si>
  <si>
    <t>SELEX Sistemi Integrati Inc.</t>
  </si>
  <si>
    <t>TELESPAZIO S.p.A.</t>
  </si>
  <si>
    <t>Selex SISTEMI INTEGRATI S.P.A.</t>
  </si>
  <si>
    <t>Selex Communications S.P.A</t>
  </si>
  <si>
    <t xml:space="preserve">Thales Air Systems SA </t>
  </si>
  <si>
    <t>Thales Avionics SA</t>
  </si>
  <si>
    <t>Thales Italia S.p.A – Air Systems Division</t>
  </si>
  <si>
    <t>Thales Communications S.A.</t>
  </si>
  <si>
    <t xml:space="preserve">Thales Alenia Space España S.A. </t>
  </si>
  <si>
    <t>Thales Alenia Space France S.A.</t>
  </si>
  <si>
    <t>Thales Alenia Space Italia S.A.</t>
  </si>
  <si>
    <t>Thales ATM GmbH</t>
  </si>
  <si>
    <t>IPRORgType</t>
  </si>
  <si>
    <t>IPRSESARMember</t>
  </si>
  <si>
    <t>SJU Member</t>
  </si>
  <si>
    <t>Affiliate</t>
  </si>
  <si>
    <t>Participant</t>
  </si>
  <si>
    <t>SESAR JU Member</t>
  </si>
  <si>
    <t>ShortName</t>
  </si>
  <si>
    <t>projectmember</t>
  </si>
  <si>
    <t>Short title of the IPR</t>
  </si>
  <si>
    <t>NONE</t>
  </si>
  <si>
    <t>IPROwner2</t>
  </si>
  <si>
    <t>If 'Other' please provide the name</t>
  </si>
  <si>
    <t>IPRHasLicense</t>
  </si>
  <si>
    <t>IPRHasLicenseRequested</t>
  </si>
  <si>
    <t>If not, have you applied
for a license?</t>
  </si>
  <si>
    <t>Do you have a 
license for the IPR?</t>
  </si>
  <si>
    <t>If yes, who is the licensor?</t>
  </si>
  <si>
    <t>IPRLicensor</t>
  </si>
  <si>
    <t>If 'Other', please provide name.</t>
  </si>
  <si>
    <t>IPRLicensorOther</t>
  </si>
  <si>
    <t>IPRLicenseUse</t>
  </si>
  <si>
    <t>What right do you have to
use the license?</t>
  </si>
  <si>
    <t>To use in the project as per the MFA</t>
  </si>
  <si>
    <t>IPRLicenseUseExploitation</t>
  </si>
  <si>
    <t>Is commerical 
exploitation allowed?</t>
  </si>
  <si>
    <t>Can it be 
used for R&amp;D?</t>
  </si>
  <si>
    <t>IPRLicenseUseRD</t>
  </si>
  <si>
    <t>Can you 
sub-license?</t>
  </si>
  <si>
    <t>IPRLicenseUseSub</t>
  </si>
  <si>
    <t>IPRLicenseUseOther</t>
  </si>
  <si>
    <t>License
expiration date</t>
  </si>
  <si>
    <t>IPRLicenseExpDate</t>
  </si>
  <si>
    <t>Economic Conditions</t>
  </si>
  <si>
    <t>Geographic Conditions</t>
  </si>
  <si>
    <t>Do you have an 
exclusive license</t>
  </si>
  <si>
    <t>IPRLicenseGeoCondiation</t>
  </si>
  <si>
    <t>IPRLicenseEconCondition</t>
  </si>
  <si>
    <t>IPRLicenseExclusiveness</t>
  </si>
  <si>
    <t>Mandatory data checks</t>
  </si>
  <si>
    <t>Expiration date</t>
  </si>
  <si>
    <t>IPRExpirationDate</t>
  </si>
  <si>
    <t>royalty free</t>
  </si>
  <si>
    <t>fee-based</t>
  </si>
  <si>
    <t>Co-ordination and Consolidation of Concept Definition and Validation</t>
  </si>
  <si>
    <t>Integrated and Pre-Operational Validation</t>
  </si>
  <si>
    <t>AOM and DCB Integrated Process</t>
  </si>
  <si>
    <t>Integrated Network CDM</t>
  </si>
  <si>
    <t>Advanced Flexible Use of Airspace</t>
  </si>
  <si>
    <t>User Preferred Routing</t>
  </si>
  <si>
    <t>Dynamic Airspace Configurations</t>
  </si>
  <si>
    <t>Business/Mission Trajectory Management &amp; Demand Capacity Balancing</t>
  </si>
  <si>
    <t>Collaborative NOP</t>
  </si>
  <si>
    <t>Business/Mission Trajectory Management</t>
  </si>
  <si>
    <t>DCB/ASM Scenarios Management</t>
  </si>
  <si>
    <t>UDPP</t>
  </si>
  <si>
    <t>Dynamic DCB</t>
  </si>
  <si>
    <t>Transition Scenarios</t>
  </si>
  <si>
    <t>Global Interoperability - Airborne Architecture and Avionics Interoperability Roadmap</t>
  </si>
  <si>
    <t>Network Systems Definition</t>
  </si>
  <si>
    <t>Network Sub-Systems Definition &amp; verification</t>
  </si>
  <si>
    <t>Impact of new Roles &amp; responsibilities on local/sub-regional/regional Network (Sub)-systems</t>
  </si>
  <si>
    <t>Sub-system definition &amp; verification</t>
  </si>
  <si>
    <t>Network Planning sub-system definition</t>
  </si>
  <si>
    <t>Aeronautical Information Management sub-system definition</t>
  </si>
  <si>
    <t>Network Operations &amp; Monitoring sub-system definition</t>
  </si>
  <si>
    <t>Network Technical Sub-systems</t>
  </si>
  <si>
    <t>Global Coordination and Management</t>
  </si>
  <si>
    <t>Safety</t>
  </si>
  <si>
    <t>Develop a top-down accident-incident model and a Safety Target Achievement Roadmap (STAR) (ex 16.1.1.1)</t>
  </si>
  <si>
    <t>Ensuring ATM with SESAR is kept resilient (ex 16.1.1.9)</t>
  </si>
  <si>
    <t>Develop techniques for Dynamic Risk Modelling (ex 16.1.1.11)</t>
  </si>
  <si>
    <t>Develop the notion of 'proof of concept' for aircraft certification when introducing new concept of operations (ex 16.1.1.14)</t>
  </si>
  <si>
    <t>ATM Security</t>
  </si>
  <si>
    <t>ATM Security management - ATM Security Framework (ex 16.2.1.1)</t>
  </si>
  <si>
    <t>ATM Security management - Security management tools (ex 16.2.1.3)</t>
  </si>
  <si>
    <t>Security Risk assessment - Security risk assessment methodology (ex 16.2.3.1)</t>
  </si>
  <si>
    <t>Security Risk assessment - Security validation process (ex 16.2.3.2)</t>
  </si>
  <si>
    <t>Harmonised ATM Security best practices (ex 16.2.5.1)</t>
  </si>
  <si>
    <t>Environmental sustainability</t>
  </si>
  <si>
    <t>Development of the SESAR environmental validation framework (metrics, methods, models, tools)</t>
  </si>
  <si>
    <t>Support to development of performance indicators</t>
  </si>
  <si>
    <t>Develop framework to establish interdependencies vs. other performance areas</t>
  </si>
  <si>
    <t>Options to Mitigate Future Environmental Risks to ATM System Capacity</t>
  </si>
  <si>
    <t>Future regulatory scenarios and impacts</t>
  </si>
  <si>
    <t>Human Performance Management System R&amp;D</t>
  </si>
  <si>
    <t>Evolution from ATM HF Case to a HP Case Methodology for SESAR (ex 16.5.1.1)</t>
  </si>
  <si>
    <t>HP Tool Repository of SESAR standard HP methods and tools (ex 16.5.1.3)</t>
  </si>
  <si>
    <t>Impacts of future systems and procedures on selection, training, competence and staffing requirements (ex 16.5.1.4)</t>
  </si>
  <si>
    <t>Social and Cultural Factors impacting on SESAR Changes (ex 16.5.1.8)</t>
  </si>
  <si>
    <t>Human performance in Automation support</t>
  </si>
  <si>
    <t>Identification and integration of Automation Related Best Practices (ex 16.5.2.1)</t>
  </si>
  <si>
    <t>Trade-off between planning and flexibility (ex 16.5.2.3)</t>
  </si>
  <si>
    <t>Guidance for an effective information presentation (ex 16.5.2.6)</t>
  </si>
  <si>
    <t>Selection and training requirements to work with automated decision and support tools (ex 16.5.2.8)</t>
  </si>
  <si>
    <t>TA coordination and support function</t>
  </si>
  <si>
    <t>Safety support and coordination function</t>
  </si>
  <si>
    <t>Security support and coordination function</t>
  </si>
  <si>
    <t>Environment support and coordination function</t>
  </si>
  <si>
    <t>Human Performance support and coordination function</t>
  </si>
  <si>
    <t>Business Case Maintenance, support and coordination</t>
  </si>
  <si>
    <t>Administrate ATM Master Plan Updates</t>
  </si>
  <si>
    <t>Deployment/Performance planning and reporting</t>
  </si>
  <si>
    <t>Maintain Standardisation and Regulatory Roadmaps</t>
  </si>
  <si>
    <t>All contract items</t>
  </si>
  <si>
    <t>Exclusion End Date</t>
  </si>
  <si>
    <t>Other Use (please specify)</t>
  </si>
  <si>
    <t>04.00.01</t>
  </si>
  <si>
    <t>03.00</t>
  </si>
  <si>
    <t>03.01</t>
  </si>
  <si>
    <t>03.01.01</t>
  </si>
  <si>
    <t>03.01.02</t>
  </si>
  <si>
    <t>03.01.03</t>
  </si>
  <si>
    <t>03.02</t>
  </si>
  <si>
    <t>03.02.01</t>
  </si>
  <si>
    <t>03.02.02</t>
  </si>
  <si>
    <t>03.03</t>
  </si>
  <si>
    <t>03.03.01</t>
  </si>
  <si>
    <t>03.03.02</t>
  </si>
  <si>
    <t>03.03.03</t>
  </si>
  <si>
    <t>04.00</t>
  </si>
  <si>
    <t>04.02</t>
  </si>
  <si>
    <t>04.03</t>
  </si>
  <si>
    <t>04.05</t>
  </si>
  <si>
    <t>04.07</t>
  </si>
  <si>
    <t>04.07.01</t>
  </si>
  <si>
    <t>04.07.02</t>
  </si>
  <si>
    <t>04.07.03</t>
  </si>
  <si>
    <t>04.07.04.a</t>
  </si>
  <si>
    <t>04.07.04.b</t>
  </si>
  <si>
    <t>04.07.05</t>
  </si>
  <si>
    <t>04.07.06</t>
  </si>
  <si>
    <t>04.07.07</t>
  </si>
  <si>
    <t>04.07.08</t>
  </si>
  <si>
    <t>04.08</t>
  </si>
  <si>
    <t>04.08.01</t>
  </si>
  <si>
    <t>04.08.02</t>
  </si>
  <si>
    <t>04.08.03</t>
  </si>
  <si>
    <t>04.08.04</t>
  </si>
  <si>
    <t>05.00</t>
  </si>
  <si>
    <t>05.02</t>
  </si>
  <si>
    <t>05.03</t>
  </si>
  <si>
    <t>05.04</t>
  </si>
  <si>
    <t>05.04.01</t>
  </si>
  <si>
    <t>05.04.02</t>
  </si>
  <si>
    <t>05.05</t>
  </si>
  <si>
    <t>05.05.01</t>
  </si>
  <si>
    <t>05.05.02</t>
  </si>
  <si>
    <t>05.06</t>
  </si>
  <si>
    <t>05.06.01</t>
  </si>
  <si>
    <t>05.06.02</t>
  </si>
  <si>
    <t>05.06.03</t>
  </si>
  <si>
    <t>05.06.04</t>
  </si>
  <si>
    <t>05.06.05</t>
  </si>
  <si>
    <t>05.06.06</t>
  </si>
  <si>
    <t>05.06.07</t>
  </si>
  <si>
    <t>05.07</t>
  </si>
  <si>
    <t>05.07.02</t>
  </si>
  <si>
    <t>05.07.03</t>
  </si>
  <si>
    <t>05.07.04</t>
  </si>
  <si>
    <t>05.09</t>
  </si>
  <si>
    <t>06.00</t>
  </si>
  <si>
    <t>06.02</t>
  </si>
  <si>
    <t>06.03</t>
  </si>
  <si>
    <t>06.03.01</t>
  </si>
  <si>
    <t>06.03.02</t>
  </si>
  <si>
    <t>06.03.03</t>
  </si>
  <si>
    <t>06.05</t>
  </si>
  <si>
    <t>06.05.01</t>
  </si>
  <si>
    <t>06.05.02</t>
  </si>
  <si>
    <t>06.05.03</t>
  </si>
  <si>
    <t>06.05.04</t>
  </si>
  <si>
    <t>06.05.05</t>
  </si>
  <si>
    <t>06.06</t>
  </si>
  <si>
    <t>06.06.01</t>
  </si>
  <si>
    <t>06.06.02</t>
  </si>
  <si>
    <t>06.07</t>
  </si>
  <si>
    <t>06.07.01</t>
  </si>
  <si>
    <t>06.07.02</t>
  </si>
  <si>
    <t>06.07.03</t>
  </si>
  <si>
    <t>06.08</t>
  </si>
  <si>
    <t>06.08.01</t>
  </si>
  <si>
    <t>06.08.02</t>
  </si>
  <si>
    <t>06.08.03</t>
  </si>
  <si>
    <t>06.08.04</t>
  </si>
  <si>
    <t>06.08.05</t>
  </si>
  <si>
    <t>06.08.07</t>
  </si>
  <si>
    <t>06.09</t>
  </si>
  <si>
    <t>06.09.02</t>
  </si>
  <si>
    <t>06.09.03</t>
  </si>
  <si>
    <t>08.00</t>
  </si>
  <si>
    <t>08.01</t>
  </si>
  <si>
    <t>08.01.01</t>
  </si>
  <si>
    <t>08.01.03</t>
  </si>
  <si>
    <t>08.01.04</t>
  </si>
  <si>
    <t>08.01.05</t>
  </si>
  <si>
    <t>08.01.06</t>
  </si>
  <si>
    <t>08.01.07</t>
  </si>
  <si>
    <t>08.01.08</t>
  </si>
  <si>
    <t>08.01.09</t>
  </si>
  <si>
    <t>08.01.10</t>
  </si>
  <si>
    <t>08.01.11</t>
  </si>
  <si>
    <t>08.03</t>
  </si>
  <si>
    <t>08.03.01</t>
  </si>
  <si>
    <t>08.03.02</t>
  </si>
  <si>
    <t>08.03.03</t>
  </si>
  <si>
    <t>08.03.04</t>
  </si>
  <si>
    <t>08.03.05</t>
  </si>
  <si>
    <t>08.03.06</t>
  </si>
  <si>
    <t>08.03.07</t>
  </si>
  <si>
    <t>08.03.10</t>
  </si>
  <si>
    <t>09.00</t>
  </si>
  <si>
    <t>09.01</t>
  </si>
  <si>
    <t>09.02</t>
  </si>
  <si>
    <t>09.03</t>
  </si>
  <si>
    <t>09.05</t>
  </si>
  <si>
    <t>09.06</t>
  </si>
  <si>
    <t>09.09</t>
  </si>
  <si>
    <t>09.10</t>
  </si>
  <si>
    <t>09.11</t>
  </si>
  <si>
    <t>09.12</t>
  </si>
  <si>
    <t>09.13</t>
  </si>
  <si>
    <t>09.14</t>
  </si>
  <si>
    <t>09.16</t>
  </si>
  <si>
    <t>09.19</t>
  </si>
  <si>
    <t>09.20</t>
  </si>
  <si>
    <t>09.21</t>
  </si>
  <si>
    <t>09.22</t>
  </si>
  <si>
    <t>09.24</t>
  </si>
  <si>
    <t>09.27</t>
  </si>
  <si>
    <t>09.28</t>
  </si>
  <si>
    <t>09.29</t>
  </si>
  <si>
    <t>09.30</t>
  </si>
  <si>
    <t>09.31</t>
  </si>
  <si>
    <t>09.33</t>
  </si>
  <si>
    <t>09.38</t>
  </si>
  <si>
    <t>09.39</t>
  </si>
  <si>
    <t>09.40</t>
  </si>
  <si>
    <t>09.47</t>
  </si>
  <si>
    <t>09.48</t>
  </si>
  <si>
    <t>09.49</t>
  </si>
  <si>
    <t>10.00</t>
  </si>
  <si>
    <t>10.01</t>
  </si>
  <si>
    <t>10.01.07</t>
  </si>
  <si>
    <t>10.01.09</t>
  </si>
  <si>
    <t>10.02.05</t>
  </si>
  <si>
    <t>10.03</t>
  </si>
  <si>
    <t>10.03.01</t>
  </si>
  <si>
    <t>10.03.02</t>
  </si>
  <si>
    <t>10.03.03</t>
  </si>
  <si>
    <t>10.03.08</t>
  </si>
  <si>
    <t>10.04</t>
  </si>
  <si>
    <t>10.04.01</t>
  </si>
  <si>
    <t>10.04.02</t>
  </si>
  <si>
    <t>10.04.03</t>
  </si>
  <si>
    <t>10.04.04</t>
  </si>
  <si>
    <t>10.05.01</t>
  </si>
  <si>
    <t>10.07.01</t>
  </si>
  <si>
    <t>10.08.01</t>
  </si>
  <si>
    <t>10.09</t>
  </si>
  <si>
    <t>10.09.01</t>
  </si>
  <si>
    <t>10.09.02</t>
  </si>
  <si>
    <t>10.09.04</t>
  </si>
  <si>
    <t>10.02</t>
  </si>
  <si>
    <t>10.02.01</t>
  </si>
  <si>
    <t>10.02.02</t>
  </si>
  <si>
    <t>10.02.03</t>
  </si>
  <si>
    <t>10.10.02</t>
  </si>
  <si>
    <t>10.10.03</t>
  </si>
  <si>
    <t>10.12.01</t>
  </si>
  <si>
    <t>12.00</t>
  </si>
  <si>
    <t>12.01</t>
  </si>
  <si>
    <t>12.01.07</t>
  </si>
  <si>
    <t>12.01.09</t>
  </si>
  <si>
    <t>12.02</t>
  </si>
  <si>
    <t>12.02.01</t>
  </si>
  <si>
    <t>12.02.02</t>
  </si>
  <si>
    <t>12.03</t>
  </si>
  <si>
    <t>12.03.01</t>
  </si>
  <si>
    <t>12.03.02</t>
  </si>
  <si>
    <t>12.03.03</t>
  </si>
  <si>
    <t>12.03.05</t>
  </si>
  <si>
    <t>12.04</t>
  </si>
  <si>
    <t>12.04.01</t>
  </si>
  <si>
    <t>12.04.03</t>
  </si>
  <si>
    <t>12.04.04</t>
  </si>
  <si>
    <t>12.04.06</t>
  </si>
  <si>
    <t>12.03.04</t>
  </si>
  <si>
    <t>12.04.07</t>
  </si>
  <si>
    <t>12.04.08</t>
  </si>
  <si>
    <t>12.04.09</t>
  </si>
  <si>
    <t>12.04.10</t>
  </si>
  <si>
    <t>12.05</t>
  </si>
  <si>
    <t>12.05.02</t>
  </si>
  <si>
    <t>12.05.03</t>
  </si>
  <si>
    <t>12.05.04</t>
  </si>
  <si>
    <t>12.05.05</t>
  </si>
  <si>
    <t>12.05.07</t>
  </si>
  <si>
    <t>12.06</t>
  </si>
  <si>
    <t>12.06.02</t>
  </si>
  <si>
    <t>12.06.03</t>
  </si>
  <si>
    <t>12.06.07</t>
  </si>
  <si>
    <t>12.06.08</t>
  </si>
  <si>
    <t>13.02.01</t>
  </si>
  <si>
    <t>13.02.02</t>
  </si>
  <si>
    <t>13.02.03</t>
  </si>
  <si>
    <t>13.02.04</t>
  </si>
  <si>
    <t>14.00</t>
  </si>
  <si>
    <t>14.01</t>
  </si>
  <si>
    <t>14.01.01</t>
  </si>
  <si>
    <t>14.01.02</t>
  </si>
  <si>
    <t>14.01.03</t>
  </si>
  <si>
    <t>14.01.04</t>
  </si>
  <si>
    <t>14.02</t>
  </si>
  <si>
    <t>14.02.01</t>
  </si>
  <si>
    <t>14.02.02</t>
  </si>
  <si>
    <t>14.02.03</t>
  </si>
  <si>
    <t>14.02.09</t>
  </si>
  <si>
    <t>15.00</t>
  </si>
  <si>
    <t>15.01.06</t>
  </si>
  <si>
    <t>15.02</t>
  </si>
  <si>
    <t>14.04</t>
  </si>
  <si>
    <t>15.02.04</t>
  </si>
  <si>
    <t>15.02.06</t>
  </si>
  <si>
    <t>15.02.07</t>
  </si>
  <si>
    <t>15.02.08</t>
  </si>
  <si>
    <t>15.02.10</t>
  </si>
  <si>
    <t>15.03</t>
  </si>
  <si>
    <t>15.03.01</t>
  </si>
  <si>
    <t>15.03.02</t>
  </si>
  <si>
    <t>15.03.04</t>
  </si>
  <si>
    <t>15.03.05</t>
  </si>
  <si>
    <t>15.03.06</t>
  </si>
  <si>
    <t>15.03.07</t>
  </si>
  <si>
    <t>15.04</t>
  </si>
  <si>
    <t>15.04.01</t>
  </si>
  <si>
    <t>15.04.03</t>
  </si>
  <si>
    <t>16.06.01</t>
  </si>
  <si>
    <t>16.06.02</t>
  </si>
  <si>
    <t>16.06.03</t>
  </si>
  <si>
    <t>16.06.05</t>
  </si>
  <si>
    <t>16.06.06</t>
  </si>
  <si>
    <t>B.00</t>
  </si>
  <si>
    <t>12.06.09</t>
  </si>
  <si>
    <t>12.07</t>
  </si>
  <si>
    <t>12.07.03</t>
  </si>
  <si>
    <t>12.07.05</t>
  </si>
  <si>
    <t>13.00</t>
  </si>
  <si>
    <t>13.01</t>
  </si>
  <si>
    <t>13.01.01</t>
  </si>
  <si>
    <t>13.01.04</t>
  </si>
  <si>
    <t>13.02</t>
  </si>
  <si>
    <t>15.04.05.a</t>
  </si>
  <si>
    <t>15.04.05.b</t>
  </si>
  <si>
    <t>15.04.09.a</t>
  </si>
  <si>
    <t>15.04.09.b</t>
  </si>
  <si>
    <t>15.04.09.c</t>
  </si>
  <si>
    <t>16.00</t>
  </si>
  <si>
    <t>16.01</t>
  </si>
  <si>
    <t>16.01.01</t>
  </si>
  <si>
    <t>16.01.02</t>
  </si>
  <si>
    <t>16.01.03</t>
  </si>
  <si>
    <t>16.01.04</t>
  </si>
  <si>
    <t>16.02</t>
  </si>
  <si>
    <t>16.02.01</t>
  </si>
  <si>
    <t>16.02.02</t>
  </si>
  <si>
    <t>16.02.03</t>
  </si>
  <si>
    <t>16.02.04</t>
  </si>
  <si>
    <t>16.02.05</t>
  </si>
  <si>
    <t>16.03</t>
  </si>
  <si>
    <t>16.03.01</t>
  </si>
  <si>
    <t>16.03.02</t>
  </si>
  <si>
    <t>16.03.03</t>
  </si>
  <si>
    <t>16.03.04</t>
  </si>
  <si>
    <t>16.03.07</t>
  </si>
  <si>
    <t>16.04</t>
  </si>
  <si>
    <t>16.04.01</t>
  </si>
  <si>
    <t>16.04.02</t>
  </si>
  <si>
    <t>16.04.03</t>
  </si>
  <si>
    <t>16.04.04</t>
  </si>
  <si>
    <t>16.05</t>
  </si>
  <si>
    <t>16.05.01</t>
  </si>
  <si>
    <t>16.05.02</t>
  </si>
  <si>
    <t>16.05.03</t>
  </si>
  <si>
    <t>16.05.04</t>
  </si>
  <si>
    <t>16.06</t>
  </si>
  <si>
    <t>07.00</t>
  </si>
  <si>
    <t>07.02</t>
  </si>
  <si>
    <t>07.03</t>
  </si>
  <si>
    <t>07.03.01</t>
  </si>
  <si>
    <t>07.03.02</t>
  </si>
  <si>
    <t>07.05</t>
  </si>
  <si>
    <t>07.05.02</t>
  </si>
  <si>
    <t>07.05.03</t>
  </si>
  <si>
    <t>07.05.04</t>
  </si>
  <si>
    <t>07.06</t>
  </si>
  <si>
    <t>07.06.01</t>
  </si>
  <si>
    <t>07.06.02</t>
  </si>
  <si>
    <t>07.06.03</t>
  </si>
  <si>
    <t>07.06.04</t>
  </si>
  <si>
    <t>07.06.05</t>
  </si>
  <si>
    <t>07.07</t>
  </si>
  <si>
    <t>09.44</t>
  </si>
  <si>
    <t>B.01</t>
  </si>
  <si>
    <t>B.04.01</t>
  </si>
  <si>
    <t>B.04.02</t>
  </si>
  <si>
    <t>B.04.03</t>
  </si>
  <si>
    <t>B.05</t>
  </si>
  <si>
    <t>C.00</t>
  </si>
  <si>
    <t>C.01</t>
  </si>
  <si>
    <t>C.02</t>
  </si>
  <si>
    <t>C.03</t>
  </si>
  <si>
    <t>Project ref</t>
  </si>
  <si>
    <t>ProjectMember</t>
  </si>
  <si>
    <t>Airspace Organisation &amp; Management</t>
  </si>
  <si>
    <t>TemplateVersionString</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</si>
</sst>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0"/>
    <numFmt numFmtId="189" formatCode="_-&quot;€&quot;\ * #,##0.00_-;\-&quot;€&quot;\ * #,##0.00_-;_-&quot;€&quot;\ * &quot;-&quot;??_-;_-@_-"/>
    <numFmt numFmtId="190" formatCode="mmm\-yyyy"/>
    <numFmt numFmtId="191" formatCode="[$-809]dd\ mmmm\ yyyy"/>
    <numFmt numFmtId="192" formatCode="yyyy"/>
    <numFmt numFmtId="193" formatCode="&quot;Yes&quot;;&quot;Yes&quot;;&quot;No&quot;"/>
    <numFmt numFmtId="194" formatCode="&quot;True&quot;;&quot;True&quot;;&quot;False&quot;"/>
    <numFmt numFmtId="195" formatCode="&quot;On&quot;;&quot;On&quot;;&quot;Off&quot;"/>
    <numFmt numFmtId="196" formatCode="[$€-2]\ #,##0.00_);[Red]\([$€-2]\ #,##0.00\)"/>
    <numFmt numFmtId="197" formatCode="mm/yyyy"/>
    <numFmt numFmtId="198" formatCode="[$-40C]dddd\ d\ mmmm\ yyyy"/>
    <numFmt numFmtId="199" formatCode="0.000"/>
    <numFmt numFmtId="200" formatCode="0.0000"/>
    <numFmt numFmtId="201" formatCode="0.00000"/>
    <numFmt numFmtId="202" formatCode="0.000000"/>
    <numFmt numFmtId="203" formatCode="0.0000000"/>
  </numFmts>
  <fonts count="69">
    <font>
      <sz val="11"/>
      <color theme="1"/>
      <name val="Calibri"/>
      <family val="2"/>
    </font>
    <font>
      <sz val="11"/>
      <color indexed="8"/>
      <name val="Calibri"/>
      <family val="2"/>
    </font>
    <font>
      <sz val="11"/>
      <color indexed="9"/>
      <name val="Calibri"/>
      <family val="2"/>
    </font>
    <font>
      <sz val="10"/>
      <name val="MS Sans Serif"/>
      <family val="2"/>
    </font>
    <font>
      <b/>
      <sz val="10"/>
      <name val="MS Sans Serif"/>
      <family val="2"/>
    </font>
    <font>
      <b/>
      <sz val="11"/>
      <color indexed="8"/>
      <name val="Calibri"/>
      <family val="2"/>
    </font>
    <font>
      <sz val="10"/>
      <name val="Garamond"/>
      <family val="1"/>
    </font>
    <font>
      <sz val="9"/>
      <name val="Arial"/>
      <family val="2"/>
    </font>
    <fon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name val="Verdana"/>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9"/>
      <name val="Calibri"/>
      <family val="2"/>
    </font>
    <font>
      <sz val="8"/>
      <name val="Calibri"/>
      <family val="2"/>
    </font>
    <font>
      <sz val="9"/>
      <name val="Tahoma"/>
      <family val="2"/>
    </font>
    <font>
      <b/>
      <sz val="9"/>
      <name val="Tahoma"/>
      <family val="2"/>
    </font>
    <font>
      <b/>
      <sz val="10"/>
      <color indexed="8"/>
      <name val="Calibri"/>
      <family val="2"/>
    </font>
    <font>
      <sz val="10"/>
      <color indexed="8"/>
      <name val="Calibri"/>
      <family val="2"/>
    </font>
    <font>
      <b/>
      <sz val="11"/>
      <color indexed="10"/>
      <name val="Calibri"/>
      <family val="2"/>
    </font>
    <font>
      <u val="single"/>
      <sz val="7.7"/>
      <color indexed="36"/>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60"/>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bottom style="thin">
        <color indexed="63"/>
      </bottom>
    </border>
    <border>
      <left/>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right style="thick"/>
      <top style="thick"/>
      <bottom style="thick"/>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thin"/>
      <top>
        <color indexed="63"/>
      </top>
      <bottom>
        <color indexed="63"/>
      </bottom>
    </border>
  </borders>
  <cellStyleXfs count="33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43" borderId="0" applyNumberFormat="0" applyBorder="0" applyAlignment="0" applyProtection="0"/>
    <xf numFmtId="0" fontId="11" fillId="44" borderId="1" applyNumberFormat="0" applyAlignment="0" applyProtection="0"/>
    <xf numFmtId="0" fontId="52" fillId="45" borderId="0" applyNumberFormat="0" applyBorder="0" applyAlignment="0" applyProtection="0"/>
    <xf numFmtId="0" fontId="12" fillId="44" borderId="2" applyNumberFormat="0" applyAlignment="0" applyProtection="0"/>
    <xf numFmtId="0" fontId="53" fillId="46" borderId="3" applyNumberFormat="0" applyAlignment="0" applyProtection="0"/>
    <xf numFmtId="0" fontId="54" fillId="47" borderId="4"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3"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4" fillId="13" borderId="2" applyNumberFormat="0" applyAlignment="0" applyProtection="0"/>
    <xf numFmtId="0" fontId="15" fillId="0" borderId="5" applyNumberFormat="0" applyFill="0" applyAlignment="0" applyProtection="0"/>
    <xf numFmtId="0" fontId="16" fillId="0" borderId="0" applyNumberForma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55" fillId="0" borderId="0" applyNumberFormat="0" applyFill="0" applyBorder="0" applyAlignment="0" applyProtection="0"/>
    <xf numFmtId="0" fontId="36" fillId="0" borderId="0" applyNumberFormat="0" applyFill="0" applyBorder="0" applyAlignment="0" applyProtection="0"/>
    <xf numFmtId="0" fontId="56" fillId="48" borderId="0" applyNumberFormat="0" applyBorder="0" applyAlignment="0" applyProtection="0"/>
    <xf numFmtId="0" fontId="17" fillId="10" borderId="0" applyNumberFormat="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9" borderId="3" applyNumberFormat="0" applyAlignment="0" applyProtection="0"/>
    <xf numFmtId="0" fontId="62" fillId="0" borderId="9" applyNumberFormat="0" applyFill="0" applyAlignment="0" applyProtection="0"/>
    <xf numFmtId="44" fontId="8" fillId="0" borderId="0" applyFont="0" applyFill="0" applyBorder="0" applyAlignment="0" applyProtection="0"/>
    <xf numFmtId="0" fontId="63" fillId="50" borderId="0" applyNumberFormat="0" applyBorder="0" applyAlignment="0" applyProtection="0"/>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1" fillId="51" borderId="10"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8" fillId="52" borderId="11" applyNumberFormat="0" applyFont="0" applyAlignment="0" applyProtection="0"/>
    <xf numFmtId="0" fontId="64" fillId="46" borderId="12"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4" fontId="9" fillId="53" borderId="1" applyNumberFormat="0" applyProtection="0">
      <alignment vertical="center"/>
    </xf>
    <xf numFmtId="4" fontId="18" fillId="53" borderId="1" applyNumberFormat="0" applyProtection="0">
      <alignment vertical="center"/>
    </xf>
    <xf numFmtId="4" fontId="9" fillId="53" borderId="1" applyNumberFormat="0" applyProtection="0">
      <alignment horizontal="left" vertical="center" indent="1"/>
    </xf>
    <xf numFmtId="4" fontId="9" fillId="53"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9" borderId="1" applyNumberFormat="0" applyProtection="0">
      <alignment horizontal="right" vertical="center"/>
    </xf>
    <xf numFmtId="4" fontId="9" fillId="21" borderId="1" applyNumberFormat="0" applyProtection="0">
      <alignment horizontal="right" vertical="center"/>
    </xf>
    <xf numFmtId="4" fontId="9" fillId="41" borderId="1" applyNumberFormat="0" applyProtection="0">
      <alignment horizontal="right" vertical="center"/>
    </xf>
    <xf numFmtId="4" fontId="9" fillId="23" borderId="1" applyNumberFormat="0" applyProtection="0">
      <alignment horizontal="right" vertical="center"/>
    </xf>
    <xf numFmtId="4" fontId="9" fillId="33" borderId="1" applyNumberFormat="0" applyProtection="0">
      <alignment horizontal="right" vertical="center"/>
    </xf>
    <xf numFmtId="4" fontId="9" fillId="43" borderId="1" applyNumberFormat="0" applyProtection="0">
      <alignment horizontal="right" vertical="center"/>
    </xf>
    <xf numFmtId="4" fontId="9" fillId="42" borderId="1" applyNumberFormat="0" applyProtection="0">
      <alignment horizontal="right" vertical="center"/>
    </xf>
    <xf numFmtId="4" fontId="9" fillId="54" borderId="1" applyNumberFormat="0" applyProtection="0">
      <alignment horizontal="right" vertical="center"/>
    </xf>
    <xf numFmtId="4" fontId="9" fillId="22" borderId="1" applyNumberFormat="0" applyProtection="0">
      <alignment horizontal="right" vertical="center"/>
    </xf>
    <xf numFmtId="4" fontId="15" fillId="55" borderId="1" applyNumberFormat="0" applyProtection="0">
      <alignment horizontal="left" vertical="center" indent="1"/>
    </xf>
    <xf numFmtId="4" fontId="9" fillId="56" borderId="13" applyNumberFormat="0" applyProtection="0">
      <alignment horizontal="left" vertical="center" indent="1"/>
    </xf>
    <xf numFmtId="4" fontId="19" fillId="57" borderId="0"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56" borderId="1" applyNumberFormat="0" applyProtection="0">
      <alignment horizontal="left" vertical="center" indent="1"/>
    </xf>
    <xf numFmtId="4" fontId="9" fillId="56" borderId="1" applyNumberFormat="0" applyProtection="0">
      <alignment horizontal="left" vertical="center" indent="1"/>
    </xf>
    <xf numFmtId="4" fontId="9" fillId="58" borderId="1" applyNumberFormat="0" applyProtection="0">
      <alignment horizontal="left" vertical="center" indent="1"/>
    </xf>
    <xf numFmtId="4" fontId="9"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8"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59"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44"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4" fontId="9" fillId="52" borderId="1" applyNumberFormat="0" applyProtection="0">
      <alignment vertical="center"/>
    </xf>
    <xf numFmtId="4" fontId="18" fillId="52" borderId="1" applyNumberFormat="0" applyProtection="0">
      <alignment vertical="center"/>
    </xf>
    <xf numFmtId="4" fontId="9" fillId="52" borderId="1" applyNumberFormat="0" applyProtection="0">
      <alignment horizontal="left" vertical="center" indent="1"/>
    </xf>
    <xf numFmtId="4" fontId="9" fillId="52" borderId="1" applyNumberFormat="0" applyProtection="0">
      <alignment horizontal="left" vertical="center" indent="1"/>
    </xf>
    <xf numFmtId="4" fontId="9" fillId="56" borderId="1" applyNumberFormat="0" applyProtection="0">
      <alignment horizontal="right" vertical="center"/>
    </xf>
    <xf numFmtId="4" fontId="18" fillId="56" borderId="1" applyNumberFormat="0" applyProtection="0">
      <alignment horizontal="right" vertical="center"/>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8" fillId="8" borderId="1" applyNumberFormat="0" applyProtection="0">
      <alignment horizontal="left" vertical="center" indent="1"/>
    </xf>
    <xf numFmtId="0" fontId="20" fillId="0" borderId="0">
      <alignment/>
      <protection/>
    </xf>
    <xf numFmtId="4" fontId="21" fillId="56" borderId="1" applyNumberFormat="0" applyProtection="0">
      <alignment horizontal="right" vertical="center"/>
    </xf>
    <xf numFmtId="0" fontId="22" fillId="9" borderId="0" applyNumberFormat="0" applyBorder="0" applyAlignment="0" applyProtection="0"/>
    <xf numFmtId="0" fontId="8" fillId="0" borderId="0">
      <alignment/>
      <protection/>
    </xf>
    <xf numFmtId="0" fontId="65" fillId="0" borderId="0" applyNumberFormat="0" applyFill="0" applyBorder="0" applyAlignment="0" applyProtection="0"/>
    <xf numFmtId="0" fontId="66"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0" borderId="16"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170" fontId="8" fillId="0" borderId="0" applyFont="0" applyFill="0" applyBorder="0" applyAlignment="0" applyProtection="0"/>
    <xf numFmtId="0" fontId="27" fillId="0" borderId="18" applyNumberFormat="0" applyFill="0" applyAlignment="0" applyProtection="0"/>
    <xf numFmtId="0" fontId="21" fillId="0" borderId="0" applyNumberFormat="0" applyFill="0" applyBorder="0" applyAlignment="0" applyProtection="0"/>
    <xf numFmtId="0" fontId="67" fillId="0" borderId="0" applyNumberFormat="0" applyFill="0" applyBorder="0" applyAlignment="0" applyProtection="0"/>
    <xf numFmtId="0" fontId="28" fillId="59" borderId="19" applyNumberFormat="0" applyAlignment="0" applyProtection="0"/>
  </cellStyleXfs>
  <cellXfs count="59">
    <xf numFmtId="0" fontId="0" fillId="0" borderId="0" xfId="0" applyFont="1" applyAlignment="1">
      <alignment/>
    </xf>
    <xf numFmtId="0" fontId="4" fillId="22" borderId="0" xfId="136" applyFont="1" applyFill="1" applyAlignment="1">
      <alignment vertical="top" wrapText="1"/>
      <protection/>
    </xf>
    <xf numFmtId="0" fontId="0" fillId="52" borderId="20" xfId="0" applyFill="1" applyBorder="1" applyAlignment="1" applyProtection="1">
      <alignment vertical="top"/>
      <protection locked="0"/>
    </xf>
    <xf numFmtId="0" fontId="0" fillId="0" borderId="0" xfId="0" applyAlignment="1">
      <alignment vertical="top"/>
    </xf>
    <xf numFmtId="0" fontId="4" fillId="22" borderId="0" xfId="136" applyFont="1" applyFill="1" applyAlignment="1">
      <alignment horizontal="center" vertical="top" wrapText="1"/>
      <protection/>
    </xf>
    <xf numFmtId="0" fontId="0" fillId="20" borderId="20" xfId="0" applyFill="1" applyBorder="1" applyAlignment="1" applyProtection="1">
      <alignment vertical="top" wrapText="1"/>
      <protection/>
    </xf>
    <xf numFmtId="0" fontId="0" fillId="52" borderId="20" xfId="0" applyFill="1" applyBorder="1" applyAlignment="1" applyProtection="1">
      <alignment vertical="top" wrapText="1"/>
      <protection locked="0"/>
    </xf>
    <xf numFmtId="0" fontId="0" fillId="20" borderId="20" xfId="0" applyFill="1" applyBorder="1" applyAlignment="1" applyProtection="1">
      <alignment vertical="top"/>
      <protection/>
    </xf>
    <xf numFmtId="0" fontId="0" fillId="20" borderId="20" xfId="0" applyFill="1" applyBorder="1" applyAlignment="1">
      <alignment horizontal="center" vertical="top"/>
    </xf>
    <xf numFmtId="0" fontId="0" fillId="60" borderId="0" xfId="0" applyFill="1" applyAlignment="1">
      <alignment/>
    </xf>
    <xf numFmtId="0" fontId="0" fillId="60" borderId="0" xfId="0" applyFill="1" applyAlignment="1">
      <alignment vertical="top"/>
    </xf>
    <xf numFmtId="0" fontId="4" fillId="60" borderId="0" xfId="136" applyFont="1" applyFill="1" applyBorder="1" applyAlignment="1" applyProtection="1">
      <alignment vertical="top" wrapText="1"/>
      <protection/>
    </xf>
    <xf numFmtId="0" fontId="0" fillId="60" borderId="0" xfId="0" applyFill="1" applyBorder="1" applyAlignment="1">
      <alignment/>
    </xf>
    <xf numFmtId="0" fontId="0" fillId="60" borderId="0" xfId="0" applyFill="1" applyAlignment="1">
      <alignment horizontal="right"/>
    </xf>
    <xf numFmtId="0" fontId="0" fillId="60" borderId="0" xfId="0" applyFill="1" applyBorder="1" applyAlignment="1" applyProtection="1">
      <alignment horizontal="right"/>
      <protection/>
    </xf>
    <xf numFmtId="0" fontId="0" fillId="44" borderId="0" xfId="0" applyFill="1" applyAlignment="1">
      <alignment/>
    </xf>
    <xf numFmtId="0" fontId="0" fillId="60" borderId="0" xfId="0" applyFill="1" applyBorder="1" applyAlignment="1">
      <alignment horizontal="right"/>
    </xf>
    <xf numFmtId="0" fontId="7" fillId="60" borderId="0" xfId="182" applyFont="1" applyFill="1" applyBorder="1" applyAlignment="1">
      <alignment vertical="center" wrapText="1"/>
      <protection/>
    </xf>
    <xf numFmtId="0" fontId="0" fillId="60" borderId="0" xfId="0" applyFill="1" applyBorder="1" applyAlignment="1" applyProtection="1">
      <alignment vertical="top" wrapText="1"/>
      <protection/>
    </xf>
    <xf numFmtId="0" fontId="29" fillId="41" borderId="0" xfId="0" applyFont="1" applyFill="1" applyAlignment="1">
      <alignment/>
    </xf>
    <xf numFmtId="0" fontId="2" fillId="60" borderId="0" xfId="0" applyFont="1" applyFill="1" applyAlignment="1">
      <alignment vertical="top"/>
    </xf>
    <xf numFmtId="0" fontId="0" fillId="52" borderId="21" xfId="0" applyFill="1" applyBorder="1" applyAlignment="1" applyProtection="1">
      <alignment vertical="top" wrapText="1"/>
      <protection locked="0"/>
    </xf>
    <xf numFmtId="0" fontId="0" fillId="0" borderId="0" xfId="0" applyAlignment="1">
      <alignment horizontal="center" vertical="top"/>
    </xf>
    <xf numFmtId="0" fontId="4" fillId="22" borderId="0" xfId="136" applyFont="1" applyFill="1" applyAlignment="1">
      <alignment horizontal="center" vertical="top"/>
      <protection/>
    </xf>
    <xf numFmtId="0" fontId="0" fillId="60" borderId="0" xfId="0" applyFill="1" applyAlignment="1">
      <alignment horizontal="center" vertical="top"/>
    </xf>
    <xf numFmtId="0" fontId="0" fillId="60" borderId="0" xfId="0" applyFill="1" applyBorder="1" applyAlignment="1" applyProtection="1">
      <alignment vertical="top"/>
      <protection/>
    </xf>
    <xf numFmtId="0" fontId="5" fillId="60" borderId="0" xfId="0" applyFont="1" applyFill="1" applyAlignment="1">
      <alignment horizontal="center" vertical="top" wrapText="1"/>
    </xf>
    <xf numFmtId="14" fontId="0" fillId="52" borderId="20" xfId="0" applyNumberFormat="1" applyFill="1" applyBorder="1" applyAlignment="1" applyProtection="1">
      <alignment vertical="top"/>
      <protection locked="0"/>
    </xf>
    <xf numFmtId="0" fontId="0" fillId="60" borderId="0" xfId="0" applyFill="1" applyBorder="1" applyAlignment="1">
      <alignment/>
    </xf>
    <xf numFmtId="0" fontId="0" fillId="60" borderId="0" xfId="0" applyFill="1" applyBorder="1" applyAlignment="1">
      <alignment horizontal="center"/>
    </xf>
    <xf numFmtId="0" fontId="0" fillId="59" borderId="20" xfId="0" applyFill="1" applyBorder="1" applyAlignment="1">
      <alignment vertical="top"/>
    </xf>
    <xf numFmtId="0" fontId="0" fillId="59" borderId="20" xfId="0" applyFill="1" applyBorder="1" applyAlignment="1">
      <alignment horizontal="center" vertical="top"/>
    </xf>
    <xf numFmtId="0" fontId="0" fillId="52" borderId="20" xfId="0" applyFill="1" applyBorder="1" applyAlignment="1" applyProtection="1">
      <alignment horizontal="center" vertical="top"/>
      <protection locked="0"/>
    </xf>
    <xf numFmtId="0" fontId="33" fillId="59" borderId="22" xfId="0" applyFont="1" applyFill="1" applyBorder="1" applyAlignment="1">
      <alignment horizontal="center" vertical="top"/>
    </xf>
    <xf numFmtId="0" fontId="33" fillId="59" borderId="23" xfId="0" applyFont="1" applyFill="1" applyBorder="1" applyAlignment="1">
      <alignment horizontal="center" vertical="top"/>
    </xf>
    <xf numFmtId="0" fontId="34" fillId="0" borderId="0" xfId="0" applyFont="1" applyFill="1" applyBorder="1" applyAlignment="1">
      <alignment vertical="top"/>
    </xf>
    <xf numFmtId="0" fontId="0" fillId="0" borderId="0" xfId="0" applyFont="1" applyFill="1" applyBorder="1" applyAlignment="1">
      <alignment horizontal="center" vertical="top"/>
    </xf>
    <xf numFmtId="0" fontId="34" fillId="0" borderId="0" xfId="0" applyFont="1" applyFill="1" applyBorder="1" applyAlignment="1">
      <alignment horizontal="left" vertical="top"/>
    </xf>
    <xf numFmtId="0" fontId="34" fillId="0" borderId="0" xfId="0" applyFont="1" applyFill="1" applyBorder="1" applyAlignment="1">
      <alignment horizontal="center" vertical="top"/>
    </xf>
    <xf numFmtId="0" fontId="34" fillId="0" borderId="0" xfId="0" applyFont="1" applyFill="1" applyBorder="1" applyAlignment="1">
      <alignment horizontal="justify" vertical="top"/>
    </xf>
    <xf numFmtId="0" fontId="4" fillId="60" borderId="0" xfId="136" applyFont="1" applyFill="1" applyAlignment="1">
      <alignment horizontal="center" vertical="top"/>
      <protection/>
    </xf>
    <xf numFmtId="0" fontId="2" fillId="60" borderId="0" xfId="0" applyFont="1" applyFill="1" applyAlignment="1" applyProtection="1">
      <alignment vertical="top"/>
      <protection/>
    </xf>
    <xf numFmtId="0" fontId="0" fillId="20" borderId="20" xfId="0" applyFill="1" applyBorder="1" applyAlignment="1" applyProtection="1">
      <alignment horizontal="center" vertical="top" wrapText="1"/>
      <protection/>
    </xf>
    <xf numFmtId="0" fontId="0" fillId="20" borderId="20" xfId="0" applyFill="1" applyBorder="1" applyAlignment="1" applyProtection="1">
      <alignment horizontal="left" vertical="top" wrapText="1"/>
      <protection/>
    </xf>
    <xf numFmtId="0" fontId="0" fillId="0" borderId="0" xfId="0" applyBorder="1" applyAlignment="1">
      <alignment/>
    </xf>
    <xf numFmtId="0" fontId="2" fillId="61" borderId="0" xfId="0" applyFont="1" applyFill="1" applyAlignment="1">
      <alignment vertical="top"/>
    </xf>
    <xf numFmtId="0" fontId="2" fillId="58" borderId="20" xfId="0" applyFont="1" applyFill="1" applyBorder="1" applyAlignment="1">
      <alignment vertical="top"/>
    </xf>
    <xf numFmtId="0" fontId="2" fillId="60" borderId="0" xfId="0" applyFont="1" applyFill="1" applyBorder="1" applyAlignment="1">
      <alignment vertical="top"/>
    </xf>
    <xf numFmtId="0" fontId="4" fillId="22" borderId="24" xfId="136" applyFont="1" applyFill="1" applyBorder="1" applyAlignment="1">
      <alignment vertical="top"/>
      <protection/>
    </xf>
    <xf numFmtId="0" fontId="4" fillId="22" borderId="24" xfId="136" applyFont="1" applyFill="1" applyBorder="1" applyAlignment="1">
      <alignment horizontal="center" vertical="top" wrapText="1"/>
      <protection/>
    </xf>
    <xf numFmtId="0" fontId="4" fillId="22" borderId="24" xfId="136" applyFont="1" applyFill="1" applyBorder="1" applyAlignment="1">
      <alignment horizontal="center" vertical="top"/>
      <protection/>
    </xf>
    <xf numFmtId="0" fontId="0" fillId="52" borderId="20" xfId="0" applyFill="1" applyBorder="1" applyAlignment="1" applyProtection="1">
      <alignment horizontal="left" vertical="top"/>
      <protection locked="0"/>
    </xf>
    <xf numFmtId="14" fontId="0" fillId="52" borderId="20" xfId="0" applyNumberFormat="1" applyFill="1" applyBorder="1" applyAlignment="1" applyProtection="1">
      <alignment horizontal="center" vertical="top"/>
      <protection locked="0"/>
    </xf>
    <xf numFmtId="0" fontId="0" fillId="0" borderId="0" xfId="0" applyFont="1" applyAlignment="1">
      <alignment/>
    </xf>
    <xf numFmtId="0" fontId="35" fillId="60" borderId="0" xfId="0" applyFont="1" applyFill="1" applyAlignment="1">
      <alignment/>
    </xf>
    <xf numFmtId="0" fontId="0" fillId="60" borderId="20" xfId="0" applyFill="1" applyBorder="1" applyAlignment="1">
      <alignment horizontal="left"/>
    </xf>
    <xf numFmtId="0" fontId="1" fillId="60" borderId="20" xfId="0" applyFont="1" applyFill="1" applyBorder="1" applyAlignment="1">
      <alignment horizontal="left"/>
    </xf>
    <xf numFmtId="0" fontId="0" fillId="60" borderId="20" xfId="0" applyFont="1" applyFill="1" applyBorder="1" applyAlignment="1">
      <alignment horizontal="left"/>
    </xf>
    <xf numFmtId="14" fontId="0" fillId="60" borderId="0" xfId="0" applyNumberFormat="1" applyFill="1" applyBorder="1" applyAlignment="1">
      <alignment/>
    </xf>
  </cellXfs>
  <cellStyles count="317">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omma 2" xfId="70"/>
    <cellStyle name="Comma 3" xfId="71"/>
    <cellStyle name="Comma 3 10" xfId="72"/>
    <cellStyle name="Comma 3 11" xfId="73"/>
    <cellStyle name="Comma 3 12" xfId="74"/>
    <cellStyle name="Comma 3 13" xfId="75"/>
    <cellStyle name="Comma 3 14" xfId="76"/>
    <cellStyle name="Comma 3 15" xfId="77"/>
    <cellStyle name="Comma 3 16" xfId="78"/>
    <cellStyle name="Comma 3 17" xfId="79"/>
    <cellStyle name="Comma 3 18" xfId="80"/>
    <cellStyle name="Comma 3 19" xfId="81"/>
    <cellStyle name="Comma 3 2" xfId="82"/>
    <cellStyle name="Comma 3 20" xfId="83"/>
    <cellStyle name="Comma 3 21" xfId="84"/>
    <cellStyle name="Comma 3 22" xfId="85"/>
    <cellStyle name="Comma 3 23" xfId="86"/>
    <cellStyle name="Comma 3 24" xfId="87"/>
    <cellStyle name="Comma 3 25" xfId="88"/>
    <cellStyle name="Comma 3 26" xfId="89"/>
    <cellStyle name="Comma 3 27" xfId="90"/>
    <cellStyle name="Comma 3 28" xfId="91"/>
    <cellStyle name="Comma 3 29" xfId="92"/>
    <cellStyle name="Comma 3 3" xfId="93"/>
    <cellStyle name="Comma 3 30" xfId="94"/>
    <cellStyle name="Comma 3 31" xfId="95"/>
    <cellStyle name="Comma 3 32" xfId="96"/>
    <cellStyle name="Comma 3 33" xfId="97"/>
    <cellStyle name="Comma 3 34" xfId="98"/>
    <cellStyle name="Comma 3 35" xfId="99"/>
    <cellStyle name="Comma 3 36" xfId="100"/>
    <cellStyle name="Comma 3 37" xfId="101"/>
    <cellStyle name="Comma 3 38" xfId="102"/>
    <cellStyle name="Comma 3 39" xfId="103"/>
    <cellStyle name="Comma 3 4" xfId="104"/>
    <cellStyle name="Comma 3 5" xfId="105"/>
    <cellStyle name="Comma 3 6" xfId="106"/>
    <cellStyle name="Comma 3 7" xfId="107"/>
    <cellStyle name="Comma 3 8" xfId="108"/>
    <cellStyle name="Comma 3 9" xfId="109"/>
    <cellStyle name="Currency" xfId="110"/>
    <cellStyle name="Currency [0]" xfId="111"/>
    <cellStyle name="Eingabe" xfId="112"/>
    <cellStyle name="Ergebnis" xfId="113"/>
    <cellStyle name="Erklärender Text" xfId="114"/>
    <cellStyle name="Euro" xfId="115"/>
    <cellStyle name="Euro 2" xfId="116"/>
    <cellStyle name="Explanatory Text" xfId="117"/>
    <cellStyle name="Followed Hyperlink" xfId="118"/>
    <cellStyle name="Good" xfId="119"/>
    <cellStyle name="Gut" xfId="120"/>
    <cellStyle name="Heading 1" xfId="121"/>
    <cellStyle name="Heading 2" xfId="122"/>
    <cellStyle name="Heading 3" xfId="123"/>
    <cellStyle name="Heading 4" xfId="124"/>
    <cellStyle name="Hyperlink" xfId="125"/>
    <cellStyle name="Input" xfId="126"/>
    <cellStyle name="Linked Cell" xfId="127"/>
    <cellStyle name="Moneda_Madrid Office cost v12" xfId="128"/>
    <cellStyle name="Neutral" xfId="129"/>
    <cellStyle name="Normaali_Taul1" xfId="130"/>
    <cellStyle name="Normal 10" xfId="131"/>
    <cellStyle name="Normal 11" xfId="132"/>
    <cellStyle name="Normal 12" xfId="133"/>
    <cellStyle name="Normal 13" xfId="134"/>
    <cellStyle name="Normal 14" xfId="135"/>
    <cellStyle name="Normal 2" xfId="136"/>
    <cellStyle name="Normal 2 10" xfId="137"/>
    <cellStyle name="Normal 2 11" xfId="138"/>
    <cellStyle name="Normal 2 2" xfId="139"/>
    <cellStyle name="Normal 2 2 10" xfId="140"/>
    <cellStyle name="Normal 2 2 2" xfId="141"/>
    <cellStyle name="Normal 2 2 2 10" xfId="142"/>
    <cellStyle name="Normal 2 2 2 2" xfId="143"/>
    <cellStyle name="Normal 2 2 2 2 2" xfId="144"/>
    <cellStyle name="Normal 2 2 2 2 3" xfId="145"/>
    <cellStyle name="Normal 2 2 2 2 4" xfId="146"/>
    <cellStyle name="Normal 2 2 2 3" xfId="147"/>
    <cellStyle name="Normal 2 2 2 4" xfId="148"/>
    <cellStyle name="Normal 2 2 2 5" xfId="149"/>
    <cellStyle name="Normal 2 2 2 6" xfId="150"/>
    <cellStyle name="Normal 2 2 2 7" xfId="151"/>
    <cellStyle name="Normal 2 2 2 8" xfId="152"/>
    <cellStyle name="Normal 2 2 2 9" xfId="153"/>
    <cellStyle name="Normal 2 2 3" xfId="154"/>
    <cellStyle name="Normal 2 2 4" xfId="155"/>
    <cellStyle name="Normal 2 2 5" xfId="156"/>
    <cellStyle name="Normal 2 2 6" xfId="157"/>
    <cellStyle name="Normal 2 2 7" xfId="158"/>
    <cellStyle name="Normal 2 2 8" xfId="159"/>
    <cellStyle name="Normal 2 2 9" xfId="160"/>
    <cellStyle name="Normal 2 3" xfId="161"/>
    <cellStyle name="Normal 2 4" xfId="162"/>
    <cellStyle name="Normal 2 5" xfId="163"/>
    <cellStyle name="Normal 2 6" xfId="164"/>
    <cellStyle name="Normal 2 7" xfId="165"/>
    <cellStyle name="Normal 2 8" xfId="166"/>
    <cellStyle name="Normal 2 9" xfId="167"/>
    <cellStyle name="Normal 3" xfId="168"/>
    <cellStyle name="Normal 3 2" xfId="169"/>
    <cellStyle name="Normal 3 3" xfId="170"/>
    <cellStyle name="Normal 3 4" xfId="171"/>
    <cellStyle name="Normal 3 5" xfId="172"/>
    <cellStyle name="Normal 4" xfId="173"/>
    <cellStyle name="Normal 4 2" xfId="174"/>
    <cellStyle name="Normal 4 3" xfId="175"/>
    <cellStyle name="Normal 4 4" xfId="176"/>
    <cellStyle name="Normal 5" xfId="177"/>
    <cellStyle name="Normal 6" xfId="178"/>
    <cellStyle name="Normal 7" xfId="179"/>
    <cellStyle name="Normal 8" xfId="180"/>
    <cellStyle name="Normal 9" xfId="181"/>
    <cellStyle name="Normal_SJU - Call Specifs - APPENDIX 3_Projects capping - 20081216 v2" xfId="182"/>
    <cellStyle name="Note" xfId="183"/>
    <cellStyle name="Notiz" xfId="184"/>
    <cellStyle name="Notiz 10" xfId="185"/>
    <cellStyle name="Notiz 11" xfId="186"/>
    <cellStyle name="Notiz 12" xfId="187"/>
    <cellStyle name="Notiz 13" xfId="188"/>
    <cellStyle name="Notiz 14" xfId="189"/>
    <cellStyle name="Notiz 15" xfId="190"/>
    <cellStyle name="Notiz 16" xfId="191"/>
    <cellStyle name="Notiz 17" xfId="192"/>
    <cellStyle name="Notiz 18" xfId="193"/>
    <cellStyle name="Notiz 19" xfId="194"/>
    <cellStyle name="Notiz 2" xfId="195"/>
    <cellStyle name="Notiz 20" xfId="196"/>
    <cellStyle name="Notiz 21" xfId="197"/>
    <cellStyle name="Notiz 22" xfId="198"/>
    <cellStyle name="Notiz 23" xfId="199"/>
    <cellStyle name="Notiz 24" xfId="200"/>
    <cellStyle name="Notiz 25" xfId="201"/>
    <cellStyle name="Notiz 26" xfId="202"/>
    <cellStyle name="Notiz 27" xfId="203"/>
    <cellStyle name="Notiz 28" xfId="204"/>
    <cellStyle name="Notiz 29" xfId="205"/>
    <cellStyle name="Notiz 3" xfId="206"/>
    <cellStyle name="Notiz 30" xfId="207"/>
    <cellStyle name="Notiz 31" xfId="208"/>
    <cellStyle name="Notiz 32" xfId="209"/>
    <cellStyle name="Notiz 33" xfId="210"/>
    <cellStyle name="Notiz 34" xfId="211"/>
    <cellStyle name="Notiz 35" xfId="212"/>
    <cellStyle name="Notiz 36" xfId="213"/>
    <cellStyle name="Notiz 37" xfId="214"/>
    <cellStyle name="Notiz 38" xfId="215"/>
    <cellStyle name="Notiz 39" xfId="216"/>
    <cellStyle name="Notiz 4" xfId="217"/>
    <cellStyle name="Notiz 5" xfId="218"/>
    <cellStyle name="Notiz 6" xfId="219"/>
    <cellStyle name="Notiz 7" xfId="220"/>
    <cellStyle name="Notiz 8" xfId="221"/>
    <cellStyle name="Notiz 9" xfId="222"/>
    <cellStyle name="Output" xfId="223"/>
    <cellStyle name="Percent" xfId="224"/>
    <cellStyle name="Percent 2" xfId="225"/>
    <cellStyle name="Percent 2 10" xfId="226"/>
    <cellStyle name="Percent 2 11" xfId="227"/>
    <cellStyle name="Percent 2 12" xfId="228"/>
    <cellStyle name="Percent 2 13" xfId="229"/>
    <cellStyle name="Percent 2 14" xfId="230"/>
    <cellStyle name="Percent 2 15" xfId="231"/>
    <cellStyle name="Percent 2 16" xfId="232"/>
    <cellStyle name="Percent 2 17" xfId="233"/>
    <cellStyle name="Percent 2 18" xfId="234"/>
    <cellStyle name="Percent 2 19" xfId="235"/>
    <cellStyle name="Percent 2 2" xfId="236"/>
    <cellStyle name="Percent 2 20" xfId="237"/>
    <cellStyle name="Percent 2 21" xfId="238"/>
    <cellStyle name="Percent 2 22" xfId="239"/>
    <cellStyle name="Percent 2 23" xfId="240"/>
    <cellStyle name="Percent 2 24" xfId="241"/>
    <cellStyle name="Percent 2 25" xfId="242"/>
    <cellStyle name="Percent 2 26" xfId="243"/>
    <cellStyle name="Percent 2 27" xfId="244"/>
    <cellStyle name="Percent 2 28" xfId="245"/>
    <cellStyle name="Percent 2 29" xfId="246"/>
    <cellStyle name="Percent 2 3" xfId="247"/>
    <cellStyle name="Percent 2 30" xfId="248"/>
    <cellStyle name="Percent 2 31" xfId="249"/>
    <cellStyle name="Percent 2 32" xfId="250"/>
    <cellStyle name="Percent 2 33" xfId="251"/>
    <cellStyle name="Percent 2 34" xfId="252"/>
    <cellStyle name="Percent 2 35" xfId="253"/>
    <cellStyle name="Percent 2 36" xfId="254"/>
    <cellStyle name="Percent 2 37" xfId="255"/>
    <cellStyle name="Percent 2 38" xfId="256"/>
    <cellStyle name="Percent 2 39" xfId="257"/>
    <cellStyle name="Percent 2 4" xfId="258"/>
    <cellStyle name="Percent 2 5" xfId="259"/>
    <cellStyle name="Percent 2 6" xfId="260"/>
    <cellStyle name="Percent 2 7" xfId="261"/>
    <cellStyle name="Percent 2 8" xfId="262"/>
    <cellStyle name="Percent 2 9" xfId="263"/>
    <cellStyle name="Percent 3" xfId="264"/>
    <cellStyle name="SAPBEXaggData" xfId="265"/>
    <cellStyle name="SAPBEXaggDataEmph" xfId="266"/>
    <cellStyle name="SAPBEXaggItem" xfId="267"/>
    <cellStyle name="SAPBEXaggItemX" xfId="268"/>
    <cellStyle name="SAPBEXchaText" xfId="269"/>
    <cellStyle name="SAPBEXchaText 2" xfId="270"/>
    <cellStyle name="SAPBEXexcBad7" xfId="271"/>
    <cellStyle name="SAPBEXexcBad8" xfId="272"/>
    <cellStyle name="SAPBEXexcBad9" xfId="273"/>
    <cellStyle name="SAPBEXexcCritical4" xfId="274"/>
    <cellStyle name="SAPBEXexcCritical5" xfId="275"/>
    <cellStyle name="SAPBEXexcCritical6" xfId="276"/>
    <cellStyle name="SAPBEXexcGood1" xfId="277"/>
    <cellStyle name="SAPBEXexcGood2" xfId="278"/>
    <cellStyle name="SAPBEXexcGood3" xfId="279"/>
    <cellStyle name="SAPBEXfilterDrill" xfId="280"/>
    <cellStyle name="SAPBEXfilterItem" xfId="281"/>
    <cellStyle name="SAPBEXfilterText" xfId="282"/>
    <cellStyle name="SAPBEXformats" xfId="283"/>
    <cellStyle name="SAPBEXformats 2" xfId="284"/>
    <cellStyle name="SAPBEXheaderItem" xfId="285"/>
    <cellStyle name="SAPBEXheaderItem 2" xfId="286"/>
    <cellStyle name="SAPBEXheaderText" xfId="287"/>
    <cellStyle name="SAPBEXheaderText 2" xfId="288"/>
    <cellStyle name="SAPBEXHLevel0" xfId="289"/>
    <cellStyle name="SAPBEXHLevel0 2" xfId="290"/>
    <cellStyle name="SAPBEXHLevel0X" xfId="291"/>
    <cellStyle name="SAPBEXHLevel0X 2" xfId="292"/>
    <cellStyle name="SAPBEXHLevel1" xfId="293"/>
    <cellStyle name="SAPBEXHLevel1 2" xfId="294"/>
    <cellStyle name="SAPBEXHLevel1X" xfId="295"/>
    <cellStyle name="SAPBEXHLevel1X 2" xfId="296"/>
    <cellStyle name="SAPBEXHLevel2" xfId="297"/>
    <cellStyle name="SAPBEXHLevel2 2" xfId="298"/>
    <cellStyle name="SAPBEXHLevel2X" xfId="299"/>
    <cellStyle name="SAPBEXHLevel2X 2" xfId="300"/>
    <cellStyle name="SAPBEXHLevel3" xfId="301"/>
    <cellStyle name="SAPBEXHLevel3 2" xfId="302"/>
    <cellStyle name="SAPBEXHLevel3X" xfId="303"/>
    <cellStyle name="SAPBEXHLevel3X 2" xfId="304"/>
    <cellStyle name="SAPBEXresData" xfId="305"/>
    <cellStyle name="SAPBEXresDataEmph" xfId="306"/>
    <cellStyle name="SAPBEXresItem" xfId="307"/>
    <cellStyle name="SAPBEXresItemX" xfId="308"/>
    <cellStyle name="SAPBEXstdData" xfId="309"/>
    <cellStyle name="SAPBEXstdDataEmph" xfId="310"/>
    <cellStyle name="SAPBEXstdItem" xfId="311"/>
    <cellStyle name="SAPBEXstdItem 2" xfId="312"/>
    <cellStyle name="SAPBEXstdItemX" xfId="313"/>
    <cellStyle name="SAPBEXstdItemX 2" xfId="314"/>
    <cellStyle name="SAPBEXtitle" xfId="315"/>
    <cellStyle name="SAPBEXundefined" xfId="316"/>
    <cellStyle name="Schlecht" xfId="317"/>
    <cellStyle name="Standard_EYC-Bremen-Overview_new_VERS" xfId="318"/>
    <cellStyle name="Title" xfId="319"/>
    <cellStyle name="Total" xfId="320"/>
    <cellStyle name="Überschrift" xfId="321"/>
    <cellStyle name="Überschrift 1" xfId="322"/>
    <cellStyle name="Überschrift 2" xfId="323"/>
    <cellStyle name="Überschrift 3" xfId="324"/>
    <cellStyle name="Überschrift 4" xfId="325"/>
    <cellStyle name="Valuutta_Taul1" xfId="326"/>
    <cellStyle name="Verknüpfte Zelle" xfId="327"/>
    <cellStyle name="Warnender Text" xfId="328"/>
    <cellStyle name="Warning Text" xfId="329"/>
    <cellStyle name="Zelle überprüfen" xfId="330"/>
  </cellStyles>
  <dxfs count="33">
    <dxf>
      <font>
        <color theme="0"/>
      </font>
      <fill>
        <patternFill>
          <bgColor rgb="FFFF0000"/>
        </patternFill>
      </fill>
    </dxf>
    <dxf>
      <font>
        <color theme="0"/>
      </font>
      <fill>
        <patternFill>
          <bgColor rgb="FFC00000"/>
        </patternFill>
      </fill>
    </dxf>
    <dxf>
      <font>
        <color theme="0"/>
      </font>
      <fill>
        <patternFill>
          <bgColor rgb="FFFF0000"/>
        </patternFill>
      </fill>
    </dxf>
    <dxf>
      <font>
        <b/>
        <i val="0"/>
        <color theme="0"/>
      </font>
      <fill>
        <patternFill>
          <bgColor rgb="FFFF0000"/>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ont>
        <name val="Cambria"/>
        <color theme="0" tint="-0.3499799966812134"/>
      </font>
      <fill>
        <patternFill>
          <bgColor theme="0" tint="-0.24993999302387238"/>
        </patternFill>
      </fill>
    </dxf>
    <dxf>
      <fill>
        <patternFill>
          <bgColor rgb="FFFFC000"/>
        </patternFill>
      </fill>
    </dxf>
    <dxf>
      <font>
        <b/>
        <i val="0"/>
        <color theme="0"/>
      </font>
      <fill>
        <patternFill>
          <bgColor rgb="FFC00000"/>
        </patternFill>
      </fill>
    </dxf>
    <dxf>
      <font>
        <b/>
        <i val="0"/>
      </font>
    </dxf>
    <dxf>
      <fill>
        <patternFill>
          <bgColor rgb="FFFFC000"/>
        </patternFill>
      </fill>
    </dxf>
    <dxf/>
    <dxf>
      <fill>
        <patternFill>
          <bgColor rgb="FFFF0000"/>
        </patternFill>
      </fill>
    </dxf>
    <dxf/>
    <dxf>
      <font>
        <color theme="0"/>
      </font>
      <fill>
        <patternFill>
          <bgColor theme="9" tint="-0.24993999302387238"/>
        </patternFill>
      </fill>
    </dxf>
    <dxf>
      <fill>
        <patternFill>
          <bgColor theme="6" tint="0.3999499976634979"/>
        </patternFill>
      </fill>
    </dxf>
    <dxf>
      <font>
        <color theme="0"/>
      </font>
      <fill>
        <patternFill>
          <bgColor theme="9" tint="-0.24993999302387238"/>
        </patternFill>
      </fill>
      <border/>
    </dxf>
    <dxf>
      <font>
        <b/>
        <i val="0"/>
      </font>
      <border/>
    </dxf>
    <dxf>
      <font>
        <b/>
        <i val="0"/>
        <color theme="0"/>
      </font>
      <fill>
        <patternFill>
          <bgColor rgb="FFC00000"/>
        </patternFill>
      </fill>
      <border/>
    </dxf>
    <dxf>
      <font>
        <color theme="0" tint="-0.3499799966812134"/>
      </font>
      <fill>
        <patternFill>
          <bgColor theme="0" tint="-0.24993999302387238"/>
        </patternFill>
      </fill>
      <border/>
    </dxf>
    <dxf>
      <font>
        <b/>
        <i val="0"/>
        <color theme="0"/>
      </font>
      <fill>
        <patternFill>
          <bgColor rgb="FFFF0000"/>
        </patternFill>
      </fill>
      <border/>
    </dxf>
    <dxf>
      <font>
        <color theme="0"/>
      </font>
      <fill>
        <patternFill>
          <bgColor rgb="FFFF0000"/>
        </patternFill>
      </fill>
      <border/>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417"/>
  <sheetViews>
    <sheetView showZeros="0" zoomScalePageLayoutView="0" workbookViewId="0" topLeftCell="A1">
      <selection activeCell="A2" sqref="A2"/>
    </sheetView>
  </sheetViews>
  <sheetFormatPr defaultColWidth="9.00390625" defaultRowHeight="15"/>
  <cols>
    <col min="1" max="1" width="14.28125" style="0" bestFit="1" customWidth="1"/>
    <col min="2" max="2" width="78.140625" style="0" customWidth="1"/>
    <col min="3" max="3" width="18.00390625" style="0" customWidth="1"/>
    <col min="4" max="4" width="5.00390625" style="9" hidden="1" customWidth="1"/>
    <col min="5" max="5" width="11.421875" style="9" bestFit="1" customWidth="1"/>
    <col min="6" max="6" width="16.421875" style="9" hidden="1" customWidth="1"/>
    <col min="7" max="19" width="9.140625" style="9" customWidth="1"/>
  </cols>
  <sheetData>
    <row r="1" spans="1:3" ht="15">
      <c r="A1" s="1" t="s">
        <v>2</v>
      </c>
      <c r="B1" s="1" t="s">
        <v>3</v>
      </c>
      <c r="C1" s="1" t="s">
        <v>170</v>
      </c>
    </row>
    <row r="2" spans="1:19" s="3" customFormat="1" ht="30" customHeight="1">
      <c r="A2" s="2"/>
      <c r="B2" s="7">
        <f>IF(ISBLANK(A2),"",VLOOKUP(A2,$A$58:$B$362,2,FALSE))</f>
      </c>
      <c r="C2" s="8">
        <f>IF(ISBLANK(A2),"",VLOOKUP(A2,A58:C362,3,FALSE))</f>
      </c>
      <c r="D2" s="10"/>
      <c r="E2" s="10"/>
      <c r="F2" s="10"/>
      <c r="G2" s="10"/>
      <c r="H2" s="10"/>
      <c r="I2" s="10"/>
      <c r="J2" s="10"/>
      <c r="K2" s="10"/>
      <c r="L2" s="10"/>
      <c r="M2" s="10"/>
      <c r="N2" s="10"/>
      <c r="O2" s="10"/>
      <c r="P2" s="10"/>
      <c r="Q2" s="10"/>
      <c r="R2" s="10"/>
      <c r="S2" s="10"/>
    </row>
    <row r="3" s="9" customFormat="1" ht="15">
      <c r="A3" s="19" t="s">
        <v>268</v>
      </c>
    </row>
    <row r="4" spans="1:3" ht="15" hidden="1">
      <c r="A4" s="9"/>
      <c r="B4" s="11"/>
      <c r="C4" s="9"/>
    </row>
    <row r="5" spans="1:3" ht="15" hidden="1">
      <c r="A5" s="9"/>
      <c r="B5" s="14"/>
      <c r="C5" s="29"/>
    </row>
    <row r="6" spans="1:5" ht="15" hidden="1">
      <c r="A6" s="9"/>
      <c r="B6" s="14"/>
      <c r="C6" s="29"/>
      <c r="D6" s="12"/>
      <c r="E6" s="12"/>
    </row>
    <row r="7" spans="1:5" ht="15" hidden="1">
      <c r="A7" s="9"/>
      <c r="B7" s="14"/>
      <c r="C7" s="29"/>
      <c r="D7" s="12"/>
      <c r="E7" s="12"/>
    </row>
    <row r="8" spans="2:3" s="9" customFormat="1" ht="15" hidden="1">
      <c r="B8" s="13"/>
      <c r="C8" s="29"/>
    </row>
    <row r="9" spans="2:3" s="9" customFormat="1" ht="15" hidden="1">
      <c r="B9" s="13"/>
      <c r="C9" s="29"/>
    </row>
    <row r="10" spans="2:5" s="9" customFormat="1" ht="15" hidden="1">
      <c r="B10" s="13"/>
      <c r="C10" s="29"/>
      <c r="E10" s="54"/>
    </row>
    <row r="11" spans="2:5" s="9" customFormat="1" ht="15" hidden="1">
      <c r="B11" s="13"/>
      <c r="C11" s="29"/>
      <c r="E11" s="54"/>
    </row>
    <row r="12" spans="2:3" s="9" customFormat="1" ht="15" hidden="1">
      <c r="B12" s="13"/>
      <c r="C12" s="29"/>
    </row>
    <row r="13" spans="2:3" s="9" customFormat="1" ht="15" hidden="1">
      <c r="B13" s="13"/>
      <c r="C13" s="29"/>
    </row>
    <row r="14" s="9" customFormat="1" ht="15" hidden="1"/>
    <row r="15" s="9" customFormat="1" ht="15"/>
    <row r="16" s="12" customFormat="1" ht="15" hidden="1">
      <c r="C16" s="12">
        <f>COUNTIF(ParticipationList!B2:B1380,A2)</f>
        <v>0</v>
      </c>
    </row>
    <row r="17" s="12" customFormat="1" ht="15" hidden="1">
      <c r="C17" s="12" t="e">
        <f>MATCH(A2,ParticipationList!B2:B1380,0)</f>
        <v>#N/A</v>
      </c>
    </row>
    <row r="18" spans="2:6" s="12" customFormat="1" ht="15">
      <c r="B18" s="16">
        <f>IF(F18="","",IF(VLOOKUP(F18,ParticipationList!C:D,2,FALSE)&lt;&gt;"",VLOOKUP(F18,ParticipationList!C:D,2,FALSE)&amp;": ",""))</f>
      </c>
      <c r="C18" s="56">
        <f ca="1">IF(D18&lt;=C$16,OFFSET(INDIRECT(CONCATENATE("ParticipationList!E",TEXT(Project!C$17+D18,"0"))),0,0),"")</f>
      </c>
      <c r="D18" s="12">
        <v>1</v>
      </c>
      <c r="F18" s="12">
        <f>IF(C18&lt;&gt;"",A$2&amp;C18,"")</f>
      </c>
    </row>
    <row r="19" spans="2:6" s="12" customFormat="1" ht="15">
      <c r="B19" s="16">
        <f>IF(F19="","",IF(VLOOKUP(F19,ParticipationList!C:D,2,FALSE)&lt;&gt;"",VLOOKUP(F19,ParticipationList!C:D,2,FALSE)&amp;": ",""))</f>
      </c>
      <c r="C19" s="57">
        <f ca="1">IF(D19&lt;=C$16,OFFSET(INDIRECT(CONCATENATE("ParticipationList!E",TEXT(Project!C$17+D19,"0"))),0,0),"")</f>
      </c>
      <c r="D19" s="12">
        <v>2</v>
      </c>
      <c r="F19" s="12">
        <f aca="true" t="shared" si="0" ref="F19:F32">IF(C19&lt;&gt;"",A$2&amp;C19,"")</f>
      </c>
    </row>
    <row r="20" spans="2:6" s="12" customFormat="1" ht="15">
      <c r="B20" s="16">
        <f>IF(F20="","",IF(VLOOKUP(F20,ParticipationList!C:D,2,FALSE)&lt;&gt;"",VLOOKUP(F20,ParticipationList!C:D,2,FALSE)&amp;": ",""))</f>
      </c>
      <c r="C20" s="57">
        <f ca="1">IF(D20&lt;=C$16,OFFSET(INDIRECT(CONCATENATE("ParticipationList!E",TEXT(Project!C$17+D20,"0"))),0,0),"")</f>
      </c>
      <c r="D20" s="12">
        <v>3</v>
      </c>
      <c r="F20" s="12">
        <f t="shared" si="0"/>
      </c>
    </row>
    <row r="21" spans="2:6" s="12" customFormat="1" ht="15">
      <c r="B21" s="16">
        <f>IF(F21="","",IF(VLOOKUP(F21,ParticipationList!C:D,2,FALSE)&lt;&gt;"",VLOOKUP(F21,ParticipationList!C:D,2,FALSE)&amp;": ",""))</f>
      </c>
      <c r="C21" s="57">
        <f ca="1">IF(D21&lt;=C$16,OFFSET(INDIRECT(CONCATENATE("ParticipationList!E",TEXT(Project!C$17+D21,"0"))),0,0),"")</f>
      </c>
      <c r="D21" s="12">
        <v>4</v>
      </c>
      <c r="F21" s="12">
        <f t="shared" si="0"/>
      </c>
    </row>
    <row r="22" spans="2:6" s="12" customFormat="1" ht="15">
      <c r="B22" s="16">
        <f>IF(F22="","",IF(VLOOKUP(F22,ParticipationList!C:D,2,FALSE)&lt;&gt;"",VLOOKUP(F22,ParticipationList!C:D,2,FALSE)&amp;": ",""))</f>
      </c>
      <c r="C22" s="55">
        <f ca="1">IF(D22&lt;=C$16,OFFSET(INDIRECT(CONCATENATE("ParticipationList!E",TEXT(Project!C$17+D22,"0"))),0,0),"")</f>
      </c>
      <c r="D22" s="12">
        <v>5</v>
      </c>
      <c r="F22" s="12">
        <f t="shared" si="0"/>
      </c>
    </row>
    <row r="23" spans="2:6" s="12" customFormat="1" ht="15">
      <c r="B23" s="16">
        <f>IF(F23="","",IF(VLOOKUP(F23,ParticipationList!C:D,2,FALSE)&lt;&gt;"",VLOOKUP(F23,ParticipationList!C:D,2,FALSE)&amp;": ",""))</f>
      </c>
      <c r="C23" s="55">
        <f ca="1">IF(D23&lt;=C$16,OFFSET(INDIRECT(CONCATENATE("ParticipationList!E",TEXT(Project!C$17+D23,"0"))),0,0),"")</f>
      </c>
      <c r="D23" s="12">
        <v>6</v>
      </c>
      <c r="F23" s="12">
        <f t="shared" si="0"/>
      </c>
    </row>
    <row r="24" spans="2:6" s="12" customFormat="1" ht="15">
      <c r="B24" s="16">
        <f>IF(F24="","",IF(VLOOKUP(F24,ParticipationList!C:D,2,FALSE)&lt;&gt;"",VLOOKUP(F24,ParticipationList!C:D,2,FALSE)&amp;": ",""))</f>
      </c>
      <c r="C24" s="55">
        <f ca="1">IF(D24&lt;=C$16,OFFSET(INDIRECT(CONCATENATE("ParticipationList!E",TEXT(Project!C$17+D24,"0"))),0,0),"")</f>
      </c>
      <c r="D24" s="12">
        <v>7</v>
      </c>
      <c r="F24" s="12">
        <f t="shared" si="0"/>
      </c>
    </row>
    <row r="25" spans="2:6" s="12" customFormat="1" ht="15">
      <c r="B25" s="16">
        <f>IF(F25="","",IF(VLOOKUP(F25,ParticipationList!C:D,2,FALSE)&lt;&gt;"",VLOOKUP(F25,ParticipationList!C:D,2,FALSE)&amp;": ",""))</f>
      </c>
      <c r="C25" s="55">
        <f ca="1">IF(D25&lt;=C$16,OFFSET(INDIRECT(CONCATENATE("ParticipationList!E",TEXT(Project!C$17+D25,"0"))),0,0),"")</f>
      </c>
      <c r="D25" s="12">
        <v>8</v>
      </c>
      <c r="F25" s="12">
        <f t="shared" si="0"/>
      </c>
    </row>
    <row r="26" spans="2:6" s="12" customFormat="1" ht="15">
      <c r="B26" s="16">
        <f>IF(F26="","",IF(VLOOKUP(F26,ParticipationList!C:D,2,FALSE)&lt;&gt;"",VLOOKUP(F26,ParticipationList!C:D,2,FALSE)&amp;": ",""))</f>
      </c>
      <c r="C26" s="55">
        <f ca="1">IF(D26&lt;=C$16,OFFSET(INDIRECT(CONCATENATE("ParticipationList!E",TEXT(Project!C$17+D26,"0"))),0,0),"")</f>
      </c>
      <c r="D26" s="12">
        <v>9</v>
      </c>
      <c r="F26" s="12">
        <f t="shared" si="0"/>
      </c>
    </row>
    <row r="27" spans="2:6" s="12" customFormat="1" ht="15">
      <c r="B27" s="16">
        <f>IF(F27="","",IF(VLOOKUP(F27,ParticipationList!C:D,2,FALSE)&lt;&gt;"",VLOOKUP(F27,ParticipationList!C:D,2,FALSE)&amp;": ",""))</f>
      </c>
      <c r="C27" s="55">
        <f ca="1">IF(D27&lt;=C$16,OFFSET(INDIRECT(CONCATENATE("ParticipationList!E",TEXT(Project!C$17+D27,"0"))),0,0),"")</f>
      </c>
      <c r="D27" s="12">
        <v>10</v>
      </c>
      <c r="F27" s="12">
        <f t="shared" si="0"/>
      </c>
    </row>
    <row r="28" spans="2:6" s="12" customFormat="1" ht="15">
      <c r="B28" s="16">
        <f>IF(F28="","",IF(VLOOKUP(F28,ParticipationList!C:D,2,FALSE)&lt;&gt;"",VLOOKUP(F28,ParticipationList!C:D,2,FALSE)&amp;": ",""))</f>
      </c>
      <c r="C28" s="55">
        <f ca="1">IF(D28&lt;=C$16,OFFSET(INDIRECT(CONCATENATE("ParticipationList!E",TEXT(Project!C$17+D28,"0"))),0,0),"")</f>
      </c>
      <c r="D28" s="12">
        <v>11</v>
      </c>
      <c r="F28" s="12">
        <f t="shared" si="0"/>
      </c>
    </row>
    <row r="29" spans="2:6" s="12" customFormat="1" ht="15">
      <c r="B29" s="16">
        <f>IF(F29="","",IF(VLOOKUP(F29,ParticipationList!C:D,2,FALSE)&lt;&gt;"",VLOOKUP(F29,ParticipationList!C:D,2,FALSE)&amp;": ",""))</f>
      </c>
      <c r="C29" s="55">
        <f ca="1">IF(D29&lt;=C$16,OFFSET(INDIRECT(CONCATENATE("ParticipationList!E",TEXT(Project!C$17+D29,"0"))),0,0),"")</f>
      </c>
      <c r="D29" s="12">
        <v>12</v>
      </c>
      <c r="F29" s="12">
        <f t="shared" si="0"/>
      </c>
    </row>
    <row r="30" spans="2:6" s="12" customFormat="1" ht="15">
      <c r="B30" s="16">
        <f>IF(F30="","",IF(VLOOKUP(F30,ParticipationList!C:D,2,FALSE)&lt;&gt;"",VLOOKUP(F30,ParticipationList!C:D,2,FALSE)&amp;": ",""))</f>
      </c>
      <c r="C30" s="55">
        <f ca="1">IF(D30&lt;=C$16,OFFSET(INDIRECT(CONCATENATE("ParticipationList!E",TEXT(Project!C$17+D30,"0"))),0,0),"")</f>
      </c>
      <c r="D30" s="12">
        <v>13</v>
      </c>
      <c r="F30" s="12">
        <f t="shared" si="0"/>
      </c>
    </row>
    <row r="31" spans="2:6" s="12" customFormat="1" ht="15">
      <c r="B31" s="16">
        <f>IF(F31="","",IF(VLOOKUP(F31,ParticipationList!C:D,2,FALSE)&lt;&gt;"",VLOOKUP(F31,ParticipationList!C:D,2,FALSE)&amp;": ",""))</f>
      </c>
      <c r="C31" s="55">
        <f ca="1">IF(D31&lt;=C$16,OFFSET(INDIRECT(CONCATENATE("ParticipationList!E",TEXT(Project!C$17+D31,"0"))),0,0),"")</f>
      </c>
      <c r="D31" s="12">
        <v>14</v>
      </c>
      <c r="F31" s="12">
        <f t="shared" si="0"/>
      </c>
    </row>
    <row r="32" spans="2:6" s="12" customFormat="1" ht="15">
      <c r="B32" s="16">
        <f>IF(F32="","",IF(VLOOKUP(F32,ParticipationList!C:D,2,FALSE)&lt;&gt;"",VLOOKUP(F32,ParticipationList!C:D,2,FALSE)&amp;": ",""))</f>
      </c>
      <c r="C32" s="55">
        <f ca="1">IF(D32&lt;=C$16,OFFSET(INDIRECT(CONCATENATE("ParticipationList!E",TEXT(Project!C$17+D32,"0"))),0,0),"")</f>
      </c>
      <c r="D32" s="12">
        <v>15</v>
      </c>
      <c r="F32" s="12">
        <f t="shared" si="0"/>
      </c>
    </row>
    <row r="33" spans="3:4" s="12" customFormat="1" ht="15">
      <c r="C33" s="16">
        <f ca="1">IF(D33&lt;=C$16,OFFSET(INDIRECT(CONCATENATE("ParticipationList!D",TEXT(Project!C$17+D33,"0"))),0,0),"")</f>
      </c>
      <c r="D33" s="12">
        <v>16</v>
      </c>
    </row>
    <row r="34" spans="1:3" ht="15">
      <c r="A34" s="9"/>
      <c r="B34" s="13"/>
      <c r="C34" s="58"/>
    </row>
    <row r="35" spans="1:3" ht="15">
      <c r="A35" s="9"/>
      <c r="B35" s="13"/>
      <c r="C35" s="58"/>
    </row>
    <row r="36" spans="1:3" ht="15">
      <c r="A36" s="9"/>
      <c r="B36" s="9"/>
      <c r="C36" s="9"/>
    </row>
    <row r="37" spans="1:3" ht="15">
      <c r="A37" s="9"/>
      <c r="B37" s="13"/>
      <c r="C37" s="9"/>
    </row>
    <row r="38" spans="1:3" ht="15">
      <c r="A38" s="9"/>
      <c r="B38" s="13"/>
      <c r="C38" s="28"/>
    </row>
    <row r="39" spans="1:3" ht="15">
      <c r="A39" s="9"/>
      <c r="B39" s="13"/>
      <c r="C39" s="28"/>
    </row>
    <row r="40" spans="1:3" ht="15">
      <c r="A40" s="9"/>
      <c r="B40" s="13"/>
      <c r="C40" s="28"/>
    </row>
    <row r="41" spans="1:3" ht="15">
      <c r="A41" s="9"/>
      <c r="B41" s="13"/>
      <c r="C41" s="28"/>
    </row>
    <row r="42" spans="1:3" ht="15">
      <c r="A42" s="9"/>
      <c r="B42" s="13"/>
      <c r="C42" s="12"/>
    </row>
    <row r="43" spans="1:3" ht="15">
      <c r="A43" s="9"/>
      <c r="B43" s="13"/>
      <c r="C43" s="12"/>
    </row>
    <row r="44" spans="1:3" ht="15">
      <c r="A44" s="9"/>
      <c r="B44" s="13"/>
      <c r="C44" s="12"/>
    </row>
    <row r="45" spans="1:3" ht="15">
      <c r="A45" s="9"/>
      <c r="B45" s="13"/>
      <c r="C45" s="12"/>
    </row>
    <row r="46" spans="1:3" ht="15">
      <c r="A46" s="9"/>
      <c r="B46" s="13"/>
      <c r="C46" s="12"/>
    </row>
    <row r="47" spans="1:3" ht="15">
      <c r="A47" s="9"/>
      <c r="B47" s="13"/>
      <c r="C47" s="12"/>
    </row>
    <row r="48" spans="1:3" ht="15">
      <c r="A48" s="9"/>
      <c r="B48" s="13"/>
      <c r="C48" s="12"/>
    </row>
    <row r="49" spans="1:3" ht="15">
      <c r="A49" s="9"/>
      <c r="B49" s="13"/>
      <c r="C49" s="12"/>
    </row>
    <row r="50" spans="1:3" ht="15">
      <c r="A50" s="9"/>
      <c r="B50" s="13"/>
      <c r="C50" s="12"/>
    </row>
    <row r="51" spans="1:3" ht="15">
      <c r="A51" s="9"/>
      <c r="B51" s="13"/>
      <c r="C51" s="12"/>
    </row>
    <row r="52" spans="1:3" ht="15">
      <c r="A52" s="9"/>
      <c r="B52" s="13"/>
      <c r="C52" s="12"/>
    </row>
    <row r="53" spans="1:3" ht="15">
      <c r="A53" s="9"/>
      <c r="B53" s="13"/>
      <c r="C53" s="12"/>
    </row>
    <row r="54" spans="1:3" ht="15">
      <c r="A54" s="9"/>
      <c r="B54" s="13"/>
      <c r="C54" s="12"/>
    </row>
    <row r="55" spans="1:3" ht="15" hidden="1">
      <c r="A55" s="9"/>
      <c r="B55" s="13"/>
      <c r="C55" s="12"/>
    </row>
    <row r="56" spans="1:4" ht="15" hidden="1">
      <c r="A56" s="15"/>
      <c r="B56" s="15" t="s">
        <v>500</v>
      </c>
      <c r="C56" s="15"/>
      <c r="D56" s="15"/>
    </row>
    <row r="57" spans="1:4" ht="15" hidden="1">
      <c r="A57" t="s">
        <v>4</v>
      </c>
      <c r="B57" t="s">
        <v>5</v>
      </c>
      <c r="C57" t="s">
        <v>167</v>
      </c>
      <c r="D57" t="s">
        <v>171</v>
      </c>
    </row>
    <row r="58" spans="1:6" ht="15" hidden="1">
      <c r="A58" t="s">
        <v>504</v>
      </c>
      <c r="B58" t="s">
        <v>6</v>
      </c>
      <c r="C58" t="s">
        <v>168</v>
      </c>
      <c r="D58">
        <v>2</v>
      </c>
      <c r="E58" s="17"/>
      <c r="F58" s="17"/>
    </row>
    <row r="59" spans="1:6" ht="15" hidden="1">
      <c r="A59" t="s">
        <v>505</v>
      </c>
      <c r="B59" t="s">
        <v>7</v>
      </c>
      <c r="C59" t="s">
        <v>168</v>
      </c>
      <c r="D59">
        <v>3</v>
      </c>
      <c r="E59" s="17"/>
      <c r="F59" s="17"/>
    </row>
    <row r="60" spans="1:6" ht="15" hidden="1">
      <c r="A60" t="s">
        <v>506</v>
      </c>
      <c r="B60" t="s">
        <v>8</v>
      </c>
      <c r="C60" t="s">
        <v>169</v>
      </c>
      <c r="D60">
        <v>4</v>
      </c>
      <c r="E60" s="17"/>
      <c r="F60" s="17"/>
    </row>
    <row r="61" spans="1:6" ht="15" hidden="1">
      <c r="A61" t="s">
        <v>507</v>
      </c>
      <c r="B61" t="s">
        <v>9</v>
      </c>
      <c r="C61" t="s">
        <v>169</v>
      </c>
      <c r="D61">
        <v>5</v>
      </c>
      <c r="E61" s="17"/>
      <c r="F61" s="17"/>
    </row>
    <row r="62" spans="1:6" ht="15" hidden="1">
      <c r="A62" t="s">
        <v>508</v>
      </c>
      <c r="B62" t="s">
        <v>10</v>
      </c>
      <c r="C62" t="s">
        <v>169</v>
      </c>
      <c r="D62">
        <v>6</v>
      </c>
      <c r="E62" s="17"/>
      <c r="F62" s="17"/>
    </row>
    <row r="63" spans="1:6" ht="15" hidden="1">
      <c r="A63" t="s">
        <v>509</v>
      </c>
      <c r="B63" t="s">
        <v>11</v>
      </c>
      <c r="C63" t="s">
        <v>168</v>
      </c>
      <c r="D63">
        <v>7</v>
      </c>
      <c r="E63" s="17"/>
      <c r="F63" s="17"/>
    </row>
    <row r="64" spans="1:6" ht="15" hidden="1">
      <c r="A64" t="s">
        <v>510</v>
      </c>
      <c r="B64" t="s">
        <v>195</v>
      </c>
      <c r="C64" t="s">
        <v>169</v>
      </c>
      <c r="D64">
        <v>8</v>
      </c>
      <c r="E64" s="17"/>
      <c r="F64" s="17"/>
    </row>
    <row r="65" spans="1:6" ht="15" hidden="1">
      <c r="A65" t="s">
        <v>511</v>
      </c>
      <c r="B65" t="s">
        <v>196</v>
      </c>
      <c r="C65" t="s">
        <v>169</v>
      </c>
      <c r="D65">
        <v>9</v>
      </c>
      <c r="E65" s="17"/>
      <c r="F65" s="17"/>
    </row>
    <row r="66" spans="1:6" ht="15" hidden="1">
      <c r="A66" t="s">
        <v>512</v>
      </c>
      <c r="B66" t="s">
        <v>12</v>
      </c>
      <c r="C66" t="s">
        <v>168</v>
      </c>
      <c r="D66">
        <v>10</v>
      </c>
      <c r="E66" s="17"/>
      <c r="F66" s="17"/>
    </row>
    <row r="67" spans="1:6" ht="15" hidden="1">
      <c r="A67" t="s">
        <v>513</v>
      </c>
      <c r="B67" t="s">
        <v>13</v>
      </c>
      <c r="C67" t="s">
        <v>169</v>
      </c>
      <c r="D67">
        <v>11</v>
      </c>
      <c r="E67" s="17"/>
      <c r="F67" s="17"/>
    </row>
    <row r="68" spans="1:6" ht="15" hidden="1">
      <c r="A68" t="s">
        <v>514</v>
      </c>
      <c r="B68" t="s">
        <v>14</v>
      </c>
      <c r="C68" t="s">
        <v>169</v>
      </c>
      <c r="D68">
        <v>12</v>
      </c>
      <c r="E68" s="17"/>
      <c r="F68" s="17"/>
    </row>
    <row r="69" spans="1:6" ht="15" hidden="1">
      <c r="A69" t="s">
        <v>515</v>
      </c>
      <c r="B69" t="s">
        <v>197</v>
      </c>
      <c r="C69" t="s">
        <v>169</v>
      </c>
      <c r="D69">
        <v>13</v>
      </c>
      <c r="E69" s="17"/>
      <c r="F69" s="17"/>
    </row>
    <row r="70" spans="1:6" ht="15" hidden="1">
      <c r="A70" t="s">
        <v>516</v>
      </c>
      <c r="B70" t="s">
        <v>15</v>
      </c>
      <c r="C70" t="s">
        <v>168</v>
      </c>
      <c r="D70">
        <v>15</v>
      </c>
      <c r="E70" s="17"/>
      <c r="F70" s="17"/>
    </row>
    <row r="71" spans="1:6" ht="15" hidden="1">
      <c r="A71" t="s">
        <v>517</v>
      </c>
      <c r="B71" t="s">
        <v>198</v>
      </c>
      <c r="C71" t="s">
        <v>169</v>
      </c>
      <c r="D71">
        <v>16</v>
      </c>
      <c r="E71" s="17"/>
      <c r="F71" s="17"/>
    </row>
    <row r="72" spans="1:6" ht="15" hidden="1">
      <c r="A72" t="s">
        <v>518</v>
      </c>
      <c r="B72" t="s">
        <v>16</v>
      </c>
      <c r="C72" t="s">
        <v>169</v>
      </c>
      <c r="D72">
        <v>17</v>
      </c>
      <c r="E72" s="17"/>
      <c r="F72" s="17"/>
    </row>
    <row r="73" spans="1:6" ht="15" hidden="1">
      <c r="A73" t="s">
        <v>519</v>
      </c>
      <c r="B73" t="s">
        <v>199</v>
      </c>
      <c r="C73" t="s">
        <v>169</v>
      </c>
      <c r="D73">
        <v>18</v>
      </c>
      <c r="E73" s="17"/>
      <c r="F73" s="17"/>
    </row>
    <row r="74" spans="1:6" ht="15" hidden="1">
      <c r="A74" t="s">
        <v>520</v>
      </c>
      <c r="B74" t="s">
        <v>17</v>
      </c>
      <c r="C74" t="s">
        <v>168</v>
      </c>
      <c r="D74">
        <v>19</v>
      </c>
      <c r="E74" s="17"/>
      <c r="F74" s="17"/>
    </row>
    <row r="75" spans="1:6" ht="15" hidden="1">
      <c r="A75" t="s">
        <v>521</v>
      </c>
      <c r="B75" t="s">
        <v>18</v>
      </c>
      <c r="C75" t="s">
        <v>169</v>
      </c>
      <c r="D75">
        <v>20</v>
      </c>
      <c r="E75" s="17"/>
      <c r="F75" s="17"/>
    </row>
    <row r="76" spans="1:6" ht="15" hidden="1">
      <c r="A76" t="s">
        <v>522</v>
      </c>
      <c r="B76" t="s">
        <v>19</v>
      </c>
      <c r="C76" t="s">
        <v>169</v>
      </c>
      <c r="D76">
        <v>21</v>
      </c>
      <c r="E76" s="17"/>
      <c r="F76" s="17"/>
    </row>
    <row r="77" spans="1:6" ht="15" hidden="1">
      <c r="A77" t="s">
        <v>523</v>
      </c>
      <c r="B77" t="s">
        <v>20</v>
      </c>
      <c r="C77" t="s">
        <v>169</v>
      </c>
      <c r="D77">
        <v>22</v>
      </c>
      <c r="E77" s="17"/>
      <c r="F77" s="17"/>
    </row>
    <row r="78" spans="1:6" ht="15" hidden="1">
      <c r="A78" t="s">
        <v>524</v>
      </c>
      <c r="B78" t="s">
        <v>200</v>
      </c>
      <c r="C78" t="s">
        <v>169</v>
      </c>
      <c r="D78">
        <v>23</v>
      </c>
      <c r="E78" s="17"/>
      <c r="F78" s="17"/>
    </row>
    <row r="79" spans="1:6" ht="15" hidden="1">
      <c r="A79" t="s">
        <v>525</v>
      </c>
      <c r="B79" t="s">
        <v>201</v>
      </c>
      <c r="C79" t="s">
        <v>169</v>
      </c>
      <c r="D79">
        <v>24</v>
      </c>
      <c r="E79" s="17"/>
      <c r="F79" s="17"/>
    </row>
    <row r="80" spans="1:6" ht="15" hidden="1">
      <c r="A80" t="s">
        <v>526</v>
      </c>
      <c r="B80" t="s">
        <v>202</v>
      </c>
      <c r="C80" t="s">
        <v>169</v>
      </c>
      <c r="D80">
        <v>25</v>
      </c>
      <c r="E80" s="17"/>
      <c r="F80" s="17"/>
    </row>
    <row r="81" spans="1:6" ht="15" hidden="1">
      <c r="A81" t="s">
        <v>527</v>
      </c>
      <c r="B81" t="s">
        <v>203</v>
      </c>
      <c r="C81" t="s">
        <v>169</v>
      </c>
      <c r="D81">
        <v>26</v>
      </c>
      <c r="E81" s="17"/>
      <c r="F81" s="17"/>
    </row>
    <row r="82" spans="1:6" ht="15" hidden="1">
      <c r="A82" t="s">
        <v>528</v>
      </c>
      <c r="B82" t="s">
        <v>204</v>
      </c>
      <c r="C82" t="s">
        <v>169</v>
      </c>
      <c r="D82">
        <v>27</v>
      </c>
      <c r="E82" s="17"/>
      <c r="F82" s="17"/>
    </row>
    <row r="83" spans="1:6" ht="15" hidden="1">
      <c r="A83" t="s">
        <v>529</v>
      </c>
      <c r="B83" t="s">
        <v>21</v>
      </c>
      <c r="C83" t="s">
        <v>169</v>
      </c>
      <c r="D83">
        <v>28</v>
      </c>
      <c r="E83" s="17"/>
      <c r="F83" s="17"/>
    </row>
    <row r="84" spans="1:6" ht="15" hidden="1">
      <c r="A84" t="s">
        <v>530</v>
      </c>
      <c r="B84" t="s">
        <v>22</v>
      </c>
      <c r="C84" t="s">
        <v>168</v>
      </c>
      <c r="D84">
        <v>29</v>
      </c>
      <c r="E84" s="17"/>
      <c r="F84" s="17"/>
    </row>
    <row r="85" spans="1:6" ht="15" hidden="1">
      <c r="A85" t="s">
        <v>531</v>
      </c>
      <c r="B85" t="s">
        <v>23</v>
      </c>
      <c r="C85" t="s">
        <v>169</v>
      </c>
      <c r="D85">
        <v>30</v>
      </c>
      <c r="E85" s="17"/>
      <c r="F85" s="17"/>
    </row>
    <row r="86" spans="1:6" ht="15" hidden="1">
      <c r="A86" t="s">
        <v>532</v>
      </c>
      <c r="B86" t="s">
        <v>24</v>
      </c>
      <c r="C86" t="s">
        <v>169</v>
      </c>
      <c r="D86">
        <v>31</v>
      </c>
      <c r="E86" s="17"/>
      <c r="F86" s="17"/>
    </row>
    <row r="87" spans="1:6" ht="15" hidden="1">
      <c r="A87" t="s">
        <v>533</v>
      </c>
      <c r="B87" t="s">
        <v>205</v>
      </c>
      <c r="C87" t="s">
        <v>169</v>
      </c>
      <c r="D87">
        <v>32</v>
      </c>
      <c r="E87" s="17"/>
      <c r="F87" s="17"/>
    </row>
    <row r="88" spans="1:6" ht="15" hidden="1">
      <c r="A88" t="s">
        <v>534</v>
      </c>
      <c r="B88" t="s">
        <v>25</v>
      </c>
      <c r="C88" t="s">
        <v>169</v>
      </c>
      <c r="D88">
        <v>33</v>
      </c>
      <c r="E88" s="17"/>
      <c r="F88" s="17"/>
    </row>
    <row r="89" spans="1:6" ht="15" hidden="1">
      <c r="A89" t="s">
        <v>535</v>
      </c>
      <c r="B89" t="s">
        <v>6</v>
      </c>
      <c r="C89" t="s">
        <v>168</v>
      </c>
      <c r="D89">
        <v>35</v>
      </c>
      <c r="E89" s="17"/>
      <c r="F89" s="17"/>
    </row>
    <row r="90" spans="1:6" ht="15" hidden="1">
      <c r="A90" t="s">
        <v>536</v>
      </c>
      <c r="B90" t="s">
        <v>26</v>
      </c>
      <c r="C90" t="s">
        <v>169</v>
      </c>
      <c r="D90">
        <v>36</v>
      </c>
      <c r="E90" s="17"/>
      <c r="F90" s="17"/>
    </row>
    <row r="91" spans="1:6" ht="15" hidden="1">
      <c r="A91" t="s">
        <v>537</v>
      </c>
      <c r="B91" t="s">
        <v>206</v>
      </c>
      <c r="C91" t="s">
        <v>169</v>
      </c>
      <c r="D91">
        <v>37</v>
      </c>
      <c r="E91" s="17"/>
      <c r="F91" s="17"/>
    </row>
    <row r="92" spans="1:6" ht="15" hidden="1">
      <c r="A92" t="s">
        <v>538</v>
      </c>
      <c r="B92" t="s">
        <v>27</v>
      </c>
      <c r="C92" t="s">
        <v>168</v>
      </c>
      <c r="D92">
        <v>38</v>
      </c>
      <c r="E92" s="17"/>
      <c r="F92" s="17"/>
    </row>
    <row r="93" spans="1:6" ht="15" hidden="1">
      <c r="A93" t="s">
        <v>539</v>
      </c>
      <c r="B93" t="s">
        <v>28</v>
      </c>
      <c r="C93" t="s">
        <v>169</v>
      </c>
      <c r="D93">
        <v>39</v>
      </c>
      <c r="E93" s="17"/>
      <c r="F93" s="17"/>
    </row>
    <row r="94" spans="1:6" ht="15" hidden="1">
      <c r="A94" t="s">
        <v>540</v>
      </c>
      <c r="B94" t="s">
        <v>207</v>
      </c>
      <c r="C94" t="s">
        <v>169</v>
      </c>
      <c r="D94">
        <v>40</v>
      </c>
      <c r="E94" s="17"/>
      <c r="F94" s="17"/>
    </row>
    <row r="95" spans="1:6" ht="15" hidden="1">
      <c r="A95" t="s">
        <v>541</v>
      </c>
      <c r="B95" t="s">
        <v>29</v>
      </c>
      <c r="C95" t="s">
        <v>168</v>
      </c>
      <c r="D95">
        <v>41</v>
      </c>
      <c r="E95" s="17"/>
      <c r="F95" s="17"/>
    </row>
    <row r="96" spans="1:6" ht="15" hidden="1">
      <c r="A96" t="s">
        <v>542</v>
      </c>
      <c r="B96" t="s">
        <v>30</v>
      </c>
      <c r="C96" t="s">
        <v>169</v>
      </c>
      <c r="D96">
        <v>42</v>
      </c>
      <c r="E96" s="17"/>
      <c r="F96" s="17"/>
    </row>
    <row r="97" spans="1:6" ht="15" hidden="1">
      <c r="A97" t="s">
        <v>543</v>
      </c>
      <c r="B97" t="s">
        <v>31</v>
      </c>
      <c r="C97" t="s">
        <v>169</v>
      </c>
      <c r="D97">
        <v>43</v>
      </c>
      <c r="E97" s="17"/>
      <c r="F97" s="17"/>
    </row>
    <row r="98" spans="1:6" ht="15" hidden="1">
      <c r="A98" t="s">
        <v>544</v>
      </c>
      <c r="B98" t="s">
        <v>32</v>
      </c>
      <c r="C98" t="s">
        <v>168</v>
      </c>
      <c r="D98">
        <v>44</v>
      </c>
      <c r="E98" s="17"/>
      <c r="F98" s="17"/>
    </row>
    <row r="99" spans="1:6" ht="15" hidden="1">
      <c r="A99" t="s">
        <v>545</v>
      </c>
      <c r="B99" t="s">
        <v>208</v>
      </c>
      <c r="C99" t="s">
        <v>169</v>
      </c>
      <c r="D99">
        <v>45</v>
      </c>
      <c r="E99" s="17"/>
      <c r="F99" s="17"/>
    </row>
    <row r="100" spans="1:6" ht="15" hidden="1">
      <c r="A100" t="s">
        <v>546</v>
      </c>
      <c r="B100" t="s">
        <v>33</v>
      </c>
      <c r="C100" t="s">
        <v>169</v>
      </c>
      <c r="D100">
        <v>46</v>
      </c>
      <c r="E100" s="17"/>
      <c r="F100" s="17"/>
    </row>
    <row r="101" spans="1:6" ht="15" hidden="1">
      <c r="A101" t="s">
        <v>547</v>
      </c>
      <c r="B101" t="s">
        <v>34</v>
      </c>
      <c r="C101" t="s">
        <v>169</v>
      </c>
      <c r="D101">
        <v>47</v>
      </c>
      <c r="E101" s="17"/>
      <c r="F101" s="17"/>
    </row>
    <row r="102" spans="1:6" ht="15" hidden="1">
      <c r="A102" t="s">
        <v>548</v>
      </c>
      <c r="B102" t="s">
        <v>35</v>
      </c>
      <c r="C102" t="s">
        <v>169</v>
      </c>
      <c r="D102">
        <v>48</v>
      </c>
      <c r="E102" s="17"/>
      <c r="F102" s="17"/>
    </row>
    <row r="103" spans="1:6" ht="15" hidden="1">
      <c r="A103" t="s">
        <v>549</v>
      </c>
      <c r="B103" t="s">
        <v>209</v>
      </c>
      <c r="C103" t="s">
        <v>169</v>
      </c>
      <c r="D103">
        <v>49</v>
      </c>
      <c r="E103" s="17"/>
      <c r="F103" s="17"/>
    </row>
    <row r="104" spans="1:6" ht="15" hidden="1">
      <c r="A104" t="s">
        <v>550</v>
      </c>
      <c r="B104" t="s">
        <v>210</v>
      </c>
      <c r="C104" t="s">
        <v>169</v>
      </c>
      <c r="D104">
        <v>50</v>
      </c>
      <c r="E104" s="17"/>
      <c r="F104" s="17"/>
    </row>
    <row r="105" spans="1:6" ht="15" hidden="1">
      <c r="A105" t="s">
        <v>551</v>
      </c>
      <c r="B105" t="s">
        <v>36</v>
      </c>
      <c r="C105" t="s">
        <v>169</v>
      </c>
      <c r="D105">
        <v>51</v>
      </c>
      <c r="E105" s="17"/>
      <c r="F105" s="17"/>
    </row>
    <row r="106" spans="1:6" ht="15" hidden="1">
      <c r="A106" t="s">
        <v>552</v>
      </c>
      <c r="B106" t="s">
        <v>37</v>
      </c>
      <c r="C106" t="s">
        <v>168</v>
      </c>
      <c r="D106">
        <v>52</v>
      </c>
      <c r="E106" s="17"/>
      <c r="F106" s="17"/>
    </row>
    <row r="107" spans="1:6" ht="15" hidden="1">
      <c r="A107" t="s">
        <v>553</v>
      </c>
      <c r="B107" t="s">
        <v>38</v>
      </c>
      <c r="C107" t="s">
        <v>169</v>
      </c>
      <c r="D107">
        <v>53</v>
      </c>
      <c r="E107" s="17"/>
      <c r="F107" s="17"/>
    </row>
    <row r="108" spans="1:6" ht="15" hidden="1">
      <c r="A108" t="s">
        <v>554</v>
      </c>
      <c r="B108" t="s">
        <v>39</v>
      </c>
      <c r="C108" t="s">
        <v>169</v>
      </c>
      <c r="D108">
        <v>54</v>
      </c>
      <c r="E108" s="17"/>
      <c r="F108" s="17"/>
    </row>
    <row r="109" spans="1:6" ht="15" hidden="1">
      <c r="A109" t="s">
        <v>555</v>
      </c>
      <c r="B109" t="s">
        <v>40</v>
      </c>
      <c r="C109" t="s">
        <v>169</v>
      </c>
      <c r="D109">
        <v>55</v>
      </c>
      <c r="E109" s="17"/>
      <c r="F109" s="17"/>
    </row>
    <row r="110" spans="1:6" ht="15" hidden="1">
      <c r="A110" t="s">
        <v>556</v>
      </c>
      <c r="B110" t="s">
        <v>41</v>
      </c>
      <c r="C110" t="s">
        <v>169</v>
      </c>
      <c r="D110">
        <v>56</v>
      </c>
      <c r="E110" s="17"/>
      <c r="F110" s="17"/>
    </row>
    <row r="111" spans="1:6" ht="15" hidden="1">
      <c r="A111" t="s">
        <v>557</v>
      </c>
      <c r="B111" t="s">
        <v>42</v>
      </c>
      <c r="C111" t="s">
        <v>168</v>
      </c>
      <c r="D111">
        <v>58</v>
      </c>
      <c r="E111" s="17"/>
      <c r="F111" s="17"/>
    </row>
    <row r="112" spans="1:6" ht="15" hidden="1">
      <c r="A112" t="s">
        <v>558</v>
      </c>
      <c r="B112" t="s">
        <v>211</v>
      </c>
      <c r="C112" t="s">
        <v>169</v>
      </c>
      <c r="D112">
        <v>59</v>
      </c>
      <c r="E112" s="17"/>
      <c r="F112" s="17"/>
    </row>
    <row r="113" spans="1:6" ht="15" hidden="1">
      <c r="A113" t="s">
        <v>559</v>
      </c>
      <c r="B113" t="s">
        <v>43</v>
      </c>
      <c r="C113" t="s">
        <v>168</v>
      </c>
      <c r="D113">
        <v>60</v>
      </c>
      <c r="E113" s="17"/>
      <c r="F113" s="17"/>
    </row>
    <row r="114" spans="1:6" ht="15" hidden="1">
      <c r="A114" t="s">
        <v>560</v>
      </c>
      <c r="B114" t="s">
        <v>44</v>
      </c>
      <c r="C114" t="s">
        <v>169</v>
      </c>
      <c r="D114">
        <v>61</v>
      </c>
      <c r="E114" s="17"/>
      <c r="F114" s="17"/>
    </row>
    <row r="115" spans="1:6" ht="15" hidden="1">
      <c r="A115" t="s">
        <v>561</v>
      </c>
      <c r="B115" t="s">
        <v>45</v>
      </c>
      <c r="C115" t="s">
        <v>169</v>
      </c>
      <c r="D115">
        <v>62</v>
      </c>
      <c r="E115" s="17"/>
      <c r="F115" s="17"/>
    </row>
    <row r="116" spans="1:6" ht="15" hidden="1">
      <c r="A116" t="s">
        <v>562</v>
      </c>
      <c r="B116" t="s">
        <v>212</v>
      </c>
      <c r="C116" t="s">
        <v>169</v>
      </c>
      <c r="D116">
        <v>63</v>
      </c>
      <c r="E116" s="17"/>
      <c r="F116" s="17"/>
    </row>
    <row r="117" spans="1:6" ht="15" hidden="1">
      <c r="A117" t="s">
        <v>563</v>
      </c>
      <c r="B117" t="s">
        <v>46</v>
      </c>
      <c r="C117" t="s">
        <v>168</v>
      </c>
      <c r="D117">
        <v>64</v>
      </c>
      <c r="E117" s="17"/>
      <c r="F117" s="17"/>
    </row>
    <row r="118" spans="1:6" ht="15" hidden="1">
      <c r="A118" t="s">
        <v>564</v>
      </c>
      <c r="B118" t="s">
        <v>47</v>
      </c>
      <c r="C118" t="s">
        <v>169</v>
      </c>
      <c r="D118">
        <v>65</v>
      </c>
      <c r="E118" s="17"/>
      <c r="F118" s="17"/>
    </row>
    <row r="119" spans="1:6" ht="15" hidden="1">
      <c r="A119" t="s">
        <v>565</v>
      </c>
      <c r="B119" t="s">
        <v>48</v>
      </c>
      <c r="C119" t="s">
        <v>169</v>
      </c>
      <c r="D119">
        <v>66</v>
      </c>
      <c r="E119" s="17"/>
      <c r="F119" s="17"/>
    </row>
    <row r="120" spans="1:6" ht="15" hidden="1">
      <c r="A120" t="s">
        <v>566</v>
      </c>
      <c r="B120" t="s">
        <v>49</v>
      </c>
      <c r="C120" t="s">
        <v>169</v>
      </c>
      <c r="D120">
        <v>67</v>
      </c>
      <c r="E120" s="17"/>
      <c r="F120" s="17"/>
    </row>
    <row r="121" spans="1:6" ht="15" hidden="1">
      <c r="A121" t="s">
        <v>567</v>
      </c>
      <c r="B121" t="s">
        <v>50</v>
      </c>
      <c r="C121" t="s">
        <v>169</v>
      </c>
      <c r="D121">
        <v>68</v>
      </c>
      <c r="E121" s="17"/>
      <c r="F121" s="17"/>
    </row>
    <row r="122" spans="1:6" ht="15" hidden="1">
      <c r="A122" t="s">
        <v>568</v>
      </c>
      <c r="B122" t="s">
        <v>213</v>
      </c>
      <c r="C122" t="s">
        <v>169</v>
      </c>
      <c r="D122">
        <v>69</v>
      </c>
      <c r="E122" s="17"/>
      <c r="F122" s="17"/>
    </row>
    <row r="123" spans="1:6" ht="15" hidden="1">
      <c r="A123" t="s">
        <v>569</v>
      </c>
      <c r="B123" t="s">
        <v>51</v>
      </c>
      <c r="C123" t="s">
        <v>168</v>
      </c>
      <c r="D123">
        <v>70</v>
      </c>
      <c r="E123" s="17"/>
      <c r="F123" s="17"/>
    </row>
    <row r="124" spans="1:6" ht="15" hidden="1">
      <c r="A124" t="s">
        <v>570</v>
      </c>
      <c r="B124" t="s">
        <v>214</v>
      </c>
      <c r="C124" t="s">
        <v>169</v>
      </c>
      <c r="D124">
        <v>71</v>
      </c>
      <c r="E124" s="17"/>
      <c r="F124" s="17"/>
    </row>
    <row r="125" spans="1:6" ht="15" hidden="1">
      <c r="A125" t="s">
        <v>571</v>
      </c>
      <c r="B125" t="s">
        <v>215</v>
      </c>
      <c r="C125" t="s">
        <v>169</v>
      </c>
      <c r="D125">
        <v>72</v>
      </c>
      <c r="E125" s="17"/>
      <c r="F125" s="17"/>
    </row>
    <row r="126" spans="1:6" ht="15" hidden="1">
      <c r="A126" t="s">
        <v>572</v>
      </c>
      <c r="B126" t="s">
        <v>52</v>
      </c>
      <c r="C126" t="s">
        <v>168</v>
      </c>
      <c r="D126">
        <v>73</v>
      </c>
      <c r="E126" s="17"/>
      <c r="F126" s="17"/>
    </row>
    <row r="127" spans="1:6" ht="15" hidden="1">
      <c r="A127" t="s">
        <v>573</v>
      </c>
      <c r="B127" t="s">
        <v>53</v>
      </c>
      <c r="C127" t="s">
        <v>169</v>
      </c>
      <c r="D127">
        <v>74</v>
      </c>
      <c r="E127" s="17"/>
      <c r="F127" s="17"/>
    </row>
    <row r="128" spans="1:6" ht="15" hidden="1">
      <c r="A128" t="s">
        <v>574</v>
      </c>
      <c r="B128" t="s">
        <v>54</v>
      </c>
      <c r="C128" t="s">
        <v>169</v>
      </c>
      <c r="D128">
        <v>75</v>
      </c>
      <c r="E128" s="17"/>
      <c r="F128" s="17"/>
    </row>
    <row r="129" spans="1:6" ht="15" hidden="1">
      <c r="A129" t="s">
        <v>575</v>
      </c>
      <c r="B129" t="s">
        <v>216</v>
      </c>
      <c r="C129" t="s">
        <v>169</v>
      </c>
      <c r="D129">
        <v>76</v>
      </c>
      <c r="E129" s="17"/>
      <c r="F129" s="17"/>
    </row>
    <row r="130" spans="1:6" ht="15" hidden="1">
      <c r="A130" t="s">
        <v>576</v>
      </c>
      <c r="B130" t="s">
        <v>55</v>
      </c>
      <c r="C130" t="s">
        <v>168</v>
      </c>
      <c r="D130">
        <v>77</v>
      </c>
      <c r="E130" s="17"/>
      <c r="F130" s="17"/>
    </row>
    <row r="131" spans="1:6" ht="15" hidden="1">
      <c r="A131" t="s">
        <v>577</v>
      </c>
      <c r="B131" t="s">
        <v>56</v>
      </c>
      <c r="C131" t="s">
        <v>169</v>
      </c>
      <c r="D131">
        <v>78</v>
      </c>
      <c r="E131" s="17"/>
      <c r="F131" s="17"/>
    </row>
    <row r="132" spans="1:6" ht="15" hidden="1">
      <c r="A132" t="s">
        <v>578</v>
      </c>
      <c r="B132" t="s">
        <v>57</v>
      </c>
      <c r="C132" t="s">
        <v>169</v>
      </c>
      <c r="D132">
        <v>79</v>
      </c>
      <c r="E132" s="17"/>
      <c r="F132" s="17"/>
    </row>
    <row r="133" spans="1:6" ht="15" hidden="1">
      <c r="A133" t="s">
        <v>579</v>
      </c>
      <c r="B133" t="s">
        <v>217</v>
      </c>
      <c r="C133" t="s">
        <v>169</v>
      </c>
      <c r="D133">
        <v>80</v>
      </c>
      <c r="E133" s="17"/>
      <c r="F133" s="17"/>
    </row>
    <row r="134" spans="1:6" ht="15" hidden="1">
      <c r="A134" t="s">
        <v>580</v>
      </c>
      <c r="B134" t="s">
        <v>218</v>
      </c>
      <c r="C134" t="s">
        <v>169</v>
      </c>
      <c r="D134">
        <v>81</v>
      </c>
      <c r="E134" s="17"/>
      <c r="F134" s="17"/>
    </row>
    <row r="135" spans="1:6" ht="15" hidden="1">
      <c r="A135" t="s">
        <v>581</v>
      </c>
      <c r="B135" t="s">
        <v>58</v>
      </c>
      <c r="C135" t="s">
        <v>169</v>
      </c>
      <c r="D135">
        <v>82</v>
      </c>
      <c r="E135" s="17"/>
      <c r="F135" s="17"/>
    </row>
    <row r="136" spans="1:6" ht="15" hidden="1">
      <c r="A136" t="s">
        <v>582</v>
      </c>
      <c r="B136" t="s">
        <v>219</v>
      </c>
      <c r="C136" t="s">
        <v>169</v>
      </c>
      <c r="D136">
        <v>83</v>
      </c>
      <c r="E136" s="17"/>
      <c r="F136" s="17"/>
    </row>
    <row r="137" spans="1:6" ht="15" hidden="1">
      <c r="A137" t="s">
        <v>583</v>
      </c>
      <c r="B137" t="s">
        <v>59</v>
      </c>
      <c r="C137" t="s">
        <v>168</v>
      </c>
      <c r="D137">
        <v>84</v>
      </c>
      <c r="E137" s="17"/>
      <c r="F137" s="17"/>
    </row>
    <row r="138" spans="1:6" ht="15" hidden="1">
      <c r="A138" t="s">
        <v>584</v>
      </c>
      <c r="B138" t="s">
        <v>60</v>
      </c>
      <c r="C138" t="s">
        <v>169</v>
      </c>
      <c r="D138">
        <v>85</v>
      </c>
      <c r="E138" s="17"/>
      <c r="F138" s="17"/>
    </row>
    <row r="139" spans="1:6" ht="15" hidden="1">
      <c r="A139" t="s">
        <v>585</v>
      </c>
      <c r="B139" t="s">
        <v>61</v>
      </c>
      <c r="C139" t="s">
        <v>169</v>
      </c>
      <c r="D139">
        <v>86</v>
      </c>
      <c r="E139" s="17"/>
      <c r="F139" s="17"/>
    </row>
    <row r="140" spans="1:6" ht="15" hidden="1">
      <c r="A140" t="s">
        <v>782</v>
      </c>
      <c r="B140" t="s">
        <v>6</v>
      </c>
      <c r="C140" t="s">
        <v>168</v>
      </c>
      <c r="D140">
        <v>304</v>
      </c>
      <c r="E140" s="17"/>
      <c r="F140" s="17"/>
    </row>
    <row r="141" spans="1:6" ht="15" hidden="1">
      <c r="A141" t="s">
        <v>783</v>
      </c>
      <c r="B141" t="s">
        <v>440</v>
      </c>
      <c r="C141" t="s">
        <v>169</v>
      </c>
      <c r="D141">
        <v>305</v>
      </c>
      <c r="E141" s="17"/>
      <c r="F141" s="17"/>
    </row>
    <row r="142" spans="1:6" ht="15" hidden="1">
      <c r="A142" t="s">
        <v>784</v>
      </c>
      <c r="B142" t="s">
        <v>441</v>
      </c>
      <c r="C142" t="s">
        <v>168</v>
      </c>
      <c r="D142">
        <v>306</v>
      </c>
      <c r="E142" s="17"/>
      <c r="F142" s="17"/>
    </row>
    <row r="143" spans="1:6" ht="15" hidden="1">
      <c r="A143" t="s">
        <v>785</v>
      </c>
      <c r="B143" t="s">
        <v>442</v>
      </c>
      <c r="C143" t="s">
        <v>169</v>
      </c>
      <c r="D143">
        <v>307</v>
      </c>
      <c r="E143" s="17"/>
      <c r="F143" s="17"/>
    </row>
    <row r="144" spans="1:6" ht="15" hidden="1">
      <c r="A144" t="s">
        <v>786</v>
      </c>
      <c r="B144" t="s">
        <v>443</v>
      </c>
      <c r="C144" t="s">
        <v>169</v>
      </c>
      <c r="D144">
        <v>308</v>
      </c>
      <c r="E144" s="17"/>
      <c r="F144" s="17"/>
    </row>
    <row r="145" spans="1:6" ht="15" hidden="1">
      <c r="A145" t="s">
        <v>787</v>
      </c>
      <c r="B145" t="s">
        <v>810</v>
      </c>
      <c r="C145" t="s">
        <v>168</v>
      </c>
      <c r="D145">
        <v>309</v>
      </c>
      <c r="E145" s="17"/>
      <c r="F145" s="17"/>
    </row>
    <row r="146" spans="1:6" ht="15" hidden="1">
      <c r="A146" t="s">
        <v>788</v>
      </c>
      <c r="B146" t="s">
        <v>444</v>
      </c>
      <c r="C146" t="s">
        <v>169</v>
      </c>
      <c r="D146">
        <v>310</v>
      </c>
      <c r="E146" s="17"/>
      <c r="F146" s="17"/>
    </row>
    <row r="147" spans="1:6" ht="15" hidden="1">
      <c r="A147" t="s">
        <v>789</v>
      </c>
      <c r="B147" t="s">
        <v>445</v>
      </c>
      <c r="C147" t="s">
        <v>169</v>
      </c>
      <c r="D147">
        <v>311</v>
      </c>
      <c r="E147" s="17"/>
      <c r="F147" s="17"/>
    </row>
    <row r="148" spans="1:6" ht="15" hidden="1">
      <c r="A148" t="s">
        <v>790</v>
      </c>
      <c r="B148" t="s">
        <v>446</v>
      </c>
      <c r="C148" t="s">
        <v>169</v>
      </c>
      <c r="D148">
        <v>312</v>
      </c>
      <c r="E148" s="17"/>
      <c r="F148" s="17"/>
    </row>
    <row r="149" spans="1:6" ht="15" hidden="1">
      <c r="A149" t="s">
        <v>791</v>
      </c>
      <c r="B149" t="s">
        <v>447</v>
      </c>
      <c r="C149" t="s">
        <v>168</v>
      </c>
      <c r="D149">
        <v>313</v>
      </c>
      <c r="E149" s="17"/>
      <c r="F149" s="17"/>
    </row>
    <row r="150" spans="1:6" ht="15" hidden="1">
      <c r="A150" t="s">
        <v>792</v>
      </c>
      <c r="B150" t="s">
        <v>448</v>
      </c>
      <c r="C150" t="s">
        <v>169</v>
      </c>
      <c r="D150">
        <v>314</v>
      </c>
      <c r="E150" s="17"/>
      <c r="F150" s="17"/>
    </row>
    <row r="151" spans="1:6" ht="15" hidden="1">
      <c r="A151" t="s">
        <v>793</v>
      </c>
      <c r="B151" t="s">
        <v>449</v>
      </c>
      <c r="C151" t="s">
        <v>169</v>
      </c>
      <c r="D151">
        <v>315</v>
      </c>
      <c r="E151" s="17"/>
      <c r="F151" s="17"/>
    </row>
    <row r="152" spans="1:6" ht="15" hidden="1">
      <c r="A152" t="s">
        <v>794</v>
      </c>
      <c r="B152" t="s">
        <v>450</v>
      </c>
      <c r="C152" t="s">
        <v>169</v>
      </c>
      <c r="D152">
        <v>316</v>
      </c>
      <c r="E152" s="17"/>
      <c r="F152" s="17"/>
    </row>
    <row r="153" spans="1:6" ht="15" hidden="1">
      <c r="A153" t="s">
        <v>795</v>
      </c>
      <c r="B153" t="s">
        <v>451</v>
      </c>
      <c r="C153" t="s">
        <v>169</v>
      </c>
      <c r="D153">
        <v>317</v>
      </c>
      <c r="E153" s="17"/>
      <c r="F153" s="17"/>
    </row>
    <row r="154" spans="1:6" ht="15" hidden="1">
      <c r="A154" t="s">
        <v>796</v>
      </c>
      <c r="B154" t="s">
        <v>452</v>
      </c>
      <c r="C154" t="s">
        <v>169</v>
      </c>
      <c r="D154">
        <v>318</v>
      </c>
      <c r="E154" s="17"/>
      <c r="F154" s="17"/>
    </row>
    <row r="155" spans="1:6" ht="15" hidden="1">
      <c r="A155" t="s">
        <v>797</v>
      </c>
      <c r="B155" t="s">
        <v>453</v>
      </c>
      <c r="C155" t="s">
        <v>169</v>
      </c>
      <c r="D155">
        <v>319</v>
      </c>
      <c r="E155" s="17"/>
      <c r="F155" s="17"/>
    </row>
    <row r="156" spans="1:6" ht="15" hidden="1">
      <c r="A156" t="s">
        <v>586</v>
      </c>
      <c r="B156" t="s">
        <v>6</v>
      </c>
      <c r="C156" t="s">
        <v>168</v>
      </c>
      <c r="D156">
        <v>88</v>
      </c>
      <c r="E156" s="17"/>
      <c r="F156" s="17"/>
    </row>
    <row r="157" spans="1:6" ht="15" hidden="1">
      <c r="A157" t="s">
        <v>587</v>
      </c>
      <c r="B157" t="s">
        <v>62</v>
      </c>
      <c r="C157" t="s">
        <v>168</v>
      </c>
      <c r="D157">
        <v>89</v>
      </c>
      <c r="E157" s="17"/>
      <c r="F157" s="17"/>
    </row>
    <row r="158" spans="1:6" ht="15" hidden="1">
      <c r="A158" t="s">
        <v>588</v>
      </c>
      <c r="B158" t="s">
        <v>63</v>
      </c>
      <c r="C158" t="s">
        <v>169</v>
      </c>
      <c r="D158">
        <v>90</v>
      </c>
      <c r="E158" s="17"/>
      <c r="F158" s="17"/>
    </row>
    <row r="159" spans="1:6" ht="15" hidden="1">
      <c r="A159" t="s">
        <v>589</v>
      </c>
      <c r="B159" t="s">
        <v>64</v>
      </c>
      <c r="C159" t="s">
        <v>169</v>
      </c>
      <c r="D159">
        <v>91</v>
      </c>
      <c r="E159" s="17"/>
      <c r="F159" s="17"/>
    </row>
    <row r="160" spans="1:6" ht="15" hidden="1">
      <c r="A160" t="s">
        <v>590</v>
      </c>
      <c r="B160" t="s">
        <v>65</v>
      </c>
      <c r="C160" t="s">
        <v>169</v>
      </c>
      <c r="D160">
        <v>92</v>
      </c>
      <c r="E160" s="17"/>
      <c r="F160" s="17"/>
    </row>
    <row r="161" spans="1:6" ht="15" hidden="1">
      <c r="A161" t="s">
        <v>591</v>
      </c>
      <c r="B161" t="s">
        <v>66</v>
      </c>
      <c r="C161" t="s">
        <v>169</v>
      </c>
      <c r="D161">
        <v>93</v>
      </c>
      <c r="E161" s="17"/>
      <c r="F161" s="17"/>
    </row>
    <row r="162" spans="1:6" ht="15" hidden="1">
      <c r="A162" t="s">
        <v>592</v>
      </c>
      <c r="B162" t="s">
        <v>67</v>
      </c>
      <c r="C162" t="s">
        <v>169</v>
      </c>
      <c r="D162">
        <v>94</v>
      </c>
      <c r="E162" s="17"/>
      <c r="F162" s="17"/>
    </row>
    <row r="163" spans="1:6" ht="15" hidden="1">
      <c r="A163" t="s">
        <v>593</v>
      </c>
      <c r="B163" t="s">
        <v>220</v>
      </c>
      <c r="C163" t="s">
        <v>169</v>
      </c>
      <c r="D163">
        <v>95</v>
      </c>
      <c r="E163" s="17"/>
      <c r="F163" s="17"/>
    </row>
    <row r="164" spans="1:6" ht="15" hidden="1">
      <c r="A164" t="s">
        <v>594</v>
      </c>
      <c r="B164" t="s">
        <v>68</v>
      </c>
      <c r="C164" t="s">
        <v>169</v>
      </c>
      <c r="D164">
        <v>96</v>
      </c>
      <c r="E164" s="17"/>
      <c r="F164" s="17"/>
    </row>
    <row r="165" spans="1:6" ht="15" hidden="1">
      <c r="A165" t="s">
        <v>595</v>
      </c>
      <c r="B165" t="s">
        <v>69</v>
      </c>
      <c r="C165" t="s">
        <v>169</v>
      </c>
      <c r="D165">
        <v>97</v>
      </c>
      <c r="E165" s="17"/>
      <c r="F165" s="17"/>
    </row>
    <row r="166" spans="1:6" ht="15" hidden="1">
      <c r="A166" t="s">
        <v>596</v>
      </c>
      <c r="B166" t="s">
        <v>70</v>
      </c>
      <c r="C166" t="s">
        <v>169</v>
      </c>
      <c r="D166">
        <v>98</v>
      </c>
      <c r="E166" s="17"/>
      <c r="F166" s="17"/>
    </row>
    <row r="167" spans="1:6" ht="15" hidden="1">
      <c r="A167" t="s">
        <v>597</v>
      </c>
      <c r="B167" t="s">
        <v>221</v>
      </c>
      <c r="C167" t="s">
        <v>169</v>
      </c>
      <c r="D167">
        <v>99</v>
      </c>
      <c r="E167" s="17"/>
      <c r="F167" s="17"/>
    </row>
    <row r="168" spans="1:6" ht="15" hidden="1">
      <c r="A168" t="s">
        <v>598</v>
      </c>
      <c r="B168" t="s">
        <v>71</v>
      </c>
      <c r="C168" t="s">
        <v>168</v>
      </c>
      <c r="D168">
        <v>100</v>
      </c>
      <c r="E168" s="17"/>
      <c r="F168" s="17"/>
    </row>
    <row r="169" spans="1:6" ht="15" hidden="1">
      <c r="A169" t="s">
        <v>599</v>
      </c>
      <c r="B169" t="s">
        <v>72</v>
      </c>
      <c r="C169" t="s">
        <v>169</v>
      </c>
      <c r="D169">
        <v>101</v>
      </c>
      <c r="E169" s="17"/>
      <c r="F169" s="17"/>
    </row>
    <row r="170" spans="1:6" ht="15" hidden="1">
      <c r="A170" t="s">
        <v>600</v>
      </c>
      <c r="B170" t="s">
        <v>73</v>
      </c>
      <c r="C170" t="s">
        <v>169</v>
      </c>
      <c r="D170">
        <v>102</v>
      </c>
      <c r="E170" s="17"/>
      <c r="F170" s="17"/>
    </row>
    <row r="171" spans="1:6" ht="15" hidden="1">
      <c r="A171" t="s">
        <v>601</v>
      </c>
      <c r="B171" t="s">
        <v>74</v>
      </c>
      <c r="C171" t="s">
        <v>169</v>
      </c>
      <c r="D171">
        <v>103</v>
      </c>
      <c r="E171" s="17"/>
      <c r="F171" s="17"/>
    </row>
    <row r="172" spans="1:6" ht="15" hidden="1">
      <c r="A172" t="s">
        <v>602</v>
      </c>
      <c r="B172" t="s">
        <v>75</v>
      </c>
      <c r="C172" t="s">
        <v>169</v>
      </c>
      <c r="D172">
        <v>104</v>
      </c>
      <c r="E172" s="17"/>
      <c r="F172" s="17"/>
    </row>
    <row r="173" spans="1:6" ht="15" hidden="1">
      <c r="A173" t="s">
        <v>603</v>
      </c>
      <c r="B173" t="s">
        <v>76</v>
      </c>
      <c r="C173" t="s">
        <v>169</v>
      </c>
      <c r="D173">
        <v>105</v>
      </c>
      <c r="E173" s="17"/>
      <c r="F173" s="17"/>
    </row>
    <row r="174" spans="1:6" ht="15" hidden="1">
      <c r="A174" t="s">
        <v>604</v>
      </c>
      <c r="B174" t="s">
        <v>77</v>
      </c>
      <c r="C174" t="s">
        <v>169</v>
      </c>
      <c r="D174">
        <v>106</v>
      </c>
      <c r="E174" s="17"/>
      <c r="F174" s="17"/>
    </row>
    <row r="175" spans="1:6" ht="15" hidden="1">
      <c r="A175" t="s">
        <v>605</v>
      </c>
      <c r="B175" t="s">
        <v>78</v>
      </c>
      <c r="C175" t="s">
        <v>169</v>
      </c>
      <c r="D175">
        <v>107</v>
      </c>
      <c r="E175" s="17"/>
      <c r="F175" s="17"/>
    </row>
    <row r="176" spans="1:6" ht="15" hidden="1">
      <c r="A176" t="s">
        <v>606</v>
      </c>
      <c r="B176" t="s">
        <v>79</v>
      </c>
      <c r="C176" t="s">
        <v>169</v>
      </c>
      <c r="D176">
        <v>108</v>
      </c>
      <c r="E176" s="17"/>
      <c r="F176" s="17"/>
    </row>
    <row r="177" spans="1:6" ht="15" hidden="1">
      <c r="A177" t="s">
        <v>607</v>
      </c>
      <c r="B177" t="s">
        <v>6</v>
      </c>
      <c r="C177" t="s">
        <v>168</v>
      </c>
      <c r="D177">
        <v>110</v>
      </c>
      <c r="E177" s="17"/>
      <c r="F177" s="17"/>
    </row>
    <row r="178" spans="1:6" ht="15" hidden="1">
      <c r="A178" t="s">
        <v>608</v>
      </c>
      <c r="B178" t="s">
        <v>80</v>
      </c>
      <c r="C178" t="s">
        <v>169</v>
      </c>
      <c r="D178">
        <v>111</v>
      </c>
      <c r="E178" s="17"/>
      <c r="F178" s="17"/>
    </row>
    <row r="179" spans="1:6" ht="15" hidden="1">
      <c r="A179" t="s">
        <v>609</v>
      </c>
      <c r="B179" t="s">
        <v>222</v>
      </c>
      <c r="C179" t="s">
        <v>169</v>
      </c>
      <c r="D179">
        <v>112</v>
      </c>
      <c r="E179" s="17"/>
      <c r="F179" s="17"/>
    </row>
    <row r="180" spans="1:6" ht="15" hidden="1">
      <c r="A180" t="s">
        <v>610</v>
      </c>
      <c r="B180" t="s">
        <v>81</v>
      </c>
      <c r="C180" t="s">
        <v>169</v>
      </c>
      <c r="D180">
        <v>113</v>
      </c>
      <c r="E180" s="17"/>
      <c r="F180" s="17"/>
    </row>
    <row r="181" spans="1:6" ht="15" hidden="1">
      <c r="A181" t="s">
        <v>611</v>
      </c>
      <c r="B181" t="s">
        <v>82</v>
      </c>
      <c r="C181" t="s">
        <v>169</v>
      </c>
      <c r="D181">
        <v>114</v>
      </c>
      <c r="E181" s="17"/>
      <c r="F181" s="17"/>
    </row>
    <row r="182" spans="1:6" ht="15" hidden="1">
      <c r="A182" t="s">
        <v>612</v>
      </c>
      <c r="B182" t="s">
        <v>223</v>
      </c>
      <c r="C182" t="s">
        <v>169</v>
      </c>
      <c r="D182">
        <v>115</v>
      </c>
      <c r="E182" s="17"/>
      <c r="F182" s="17"/>
    </row>
    <row r="183" spans="1:6" ht="15" hidden="1">
      <c r="A183" t="s">
        <v>613</v>
      </c>
      <c r="B183" t="s">
        <v>83</v>
      </c>
      <c r="C183" t="s">
        <v>169</v>
      </c>
      <c r="D183">
        <v>116</v>
      </c>
      <c r="E183" s="17"/>
      <c r="F183" s="17"/>
    </row>
    <row r="184" spans="1:6" ht="15" hidden="1">
      <c r="A184" t="s">
        <v>614</v>
      </c>
      <c r="B184" t="s">
        <v>84</v>
      </c>
      <c r="C184" t="s">
        <v>169</v>
      </c>
      <c r="D184">
        <v>117</v>
      </c>
      <c r="E184" s="17"/>
      <c r="F184" s="17"/>
    </row>
    <row r="185" spans="1:6" ht="15" hidden="1">
      <c r="A185" t="s">
        <v>615</v>
      </c>
      <c r="B185" t="s">
        <v>224</v>
      </c>
      <c r="C185" t="s">
        <v>169</v>
      </c>
      <c r="D185">
        <v>118</v>
      </c>
      <c r="E185" s="17"/>
      <c r="F185" s="17"/>
    </row>
    <row r="186" spans="1:6" ht="15" hidden="1">
      <c r="A186" t="s">
        <v>616</v>
      </c>
      <c r="B186" t="s">
        <v>85</v>
      </c>
      <c r="C186" t="s">
        <v>169</v>
      </c>
      <c r="D186">
        <v>119</v>
      </c>
      <c r="E186" s="17"/>
      <c r="F186" s="17"/>
    </row>
    <row r="187" spans="1:6" ht="15" hidden="1">
      <c r="A187" t="s">
        <v>617</v>
      </c>
      <c r="B187" t="s">
        <v>86</v>
      </c>
      <c r="C187" t="s">
        <v>169</v>
      </c>
      <c r="D187">
        <v>120</v>
      </c>
      <c r="E187" s="17"/>
      <c r="F187" s="17"/>
    </row>
    <row r="188" spans="1:6" ht="15" hidden="1">
      <c r="A188" t="s">
        <v>618</v>
      </c>
      <c r="B188" t="s">
        <v>87</v>
      </c>
      <c r="C188" t="s">
        <v>169</v>
      </c>
      <c r="D188">
        <v>121</v>
      </c>
      <c r="E188" s="17"/>
      <c r="F188" s="17"/>
    </row>
    <row r="189" spans="1:6" ht="15" hidden="1">
      <c r="A189" t="s">
        <v>619</v>
      </c>
      <c r="B189" t="s">
        <v>88</v>
      </c>
      <c r="C189" t="s">
        <v>169</v>
      </c>
      <c r="D189">
        <v>122</v>
      </c>
      <c r="E189" s="17"/>
      <c r="F189" s="17"/>
    </row>
    <row r="190" spans="1:6" ht="15" hidden="1">
      <c r="A190" t="s">
        <v>620</v>
      </c>
      <c r="B190" t="s">
        <v>89</v>
      </c>
      <c r="C190" t="s">
        <v>169</v>
      </c>
      <c r="D190">
        <v>123</v>
      </c>
      <c r="E190" s="17"/>
      <c r="F190" s="17"/>
    </row>
    <row r="191" spans="1:6" ht="15" hidden="1">
      <c r="A191" t="s">
        <v>621</v>
      </c>
      <c r="B191" t="s">
        <v>90</v>
      </c>
      <c r="C191" t="s">
        <v>169</v>
      </c>
      <c r="D191">
        <v>124</v>
      </c>
      <c r="E191" s="17"/>
      <c r="F191" s="17"/>
    </row>
    <row r="192" spans="1:6" ht="15" hidden="1">
      <c r="A192" t="s">
        <v>622</v>
      </c>
      <c r="B192" t="s">
        <v>91</v>
      </c>
      <c r="C192" t="s">
        <v>169</v>
      </c>
      <c r="D192">
        <v>125</v>
      </c>
      <c r="E192" s="17"/>
      <c r="F192" s="17"/>
    </row>
    <row r="193" spans="1:6" ht="15" hidden="1">
      <c r="A193" t="s">
        <v>623</v>
      </c>
      <c r="B193" t="s">
        <v>225</v>
      </c>
      <c r="C193" t="s">
        <v>169</v>
      </c>
      <c r="D193">
        <v>126</v>
      </c>
      <c r="E193" s="17"/>
      <c r="F193" s="17"/>
    </row>
    <row r="194" spans="1:6" ht="15" hidden="1">
      <c r="A194" t="s">
        <v>624</v>
      </c>
      <c r="B194" t="s">
        <v>92</v>
      </c>
      <c r="C194" t="s">
        <v>169</v>
      </c>
      <c r="D194">
        <v>127</v>
      </c>
      <c r="E194" s="17"/>
      <c r="F194" s="17"/>
    </row>
    <row r="195" spans="1:6" ht="15" hidden="1">
      <c r="A195" t="s">
        <v>625</v>
      </c>
      <c r="B195" t="s">
        <v>93</v>
      </c>
      <c r="C195" t="s">
        <v>169</v>
      </c>
      <c r="D195">
        <v>128</v>
      </c>
      <c r="E195" s="17"/>
      <c r="F195" s="17"/>
    </row>
    <row r="196" spans="1:6" ht="15" hidden="1">
      <c r="A196" t="s">
        <v>626</v>
      </c>
      <c r="B196" t="s">
        <v>94</v>
      </c>
      <c r="C196" t="s">
        <v>169</v>
      </c>
      <c r="D196">
        <v>129</v>
      </c>
      <c r="E196" s="17"/>
      <c r="F196" s="17"/>
    </row>
    <row r="197" spans="1:6" ht="15" hidden="1">
      <c r="A197" t="s">
        <v>627</v>
      </c>
      <c r="B197" t="s">
        <v>95</v>
      </c>
      <c r="C197" t="s">
        <v>169</v>
      </c>
      <c r="D197">
        <v>130</v>
      </c>
      <c r="E197" s="17"/>
      <c r="F197" s="17"/>
    </row>
    <row r="198" spans="1:6" ht="15" hidden="1">
      <c r="A198" t="s">
        <v>628</v>
      </c>
      <c r="B198" t="s">
        <v>226</v>
      </c>
      <c r="C198" t="s">
        <v>169</v>
      </c>
      <c r="D198">
        <v>131</v>
      </c>
      <c r="E198" s="17"/>
      <c r="F198" s="17"/>
    </row>
    <row r="199" spans="1:6" ht="15" hidden="1">
      <c r="A199" t="s">
        <v>629</v>
      </c>
      <c r="B199" t="s">
        <v>96</v>
      </c>
      <c r="C199" t="s">
        <v>169</v>
      </c>
      <c r="D199">
        <v>132</v>
      </c>
      <c r="E199" s="17"/>
      <c r="F199" s="17"/>
    </row>
    <row r="200" spans="1:6" ht="15" hidden="1">
      <c r="A200" t="s">
        <v>630</v>
      </c>
      <c r="B200" t="s">
        <v>97</v>
      </c>
      <c r="C200" t="s">
        <v>169</v>
      </c>
      <c r="D200">
        <v>133</v>
      </c>
      <c r="E200" s="17"/>
      <c r="F200" s="17"/>
    </row>
    <row r="201" spans="1:6" ht="15" hidden="1">
      <c r="A201" t="s">
        <v>631</v>
      </c>
      <c r="B201" t="s">
        <v>227</v>
      </c>
      <c r="C201" t="s">
        <v>169</v>
      </c>
      <c r="D201">
        <v>134</v>
      </c>
      <c r="E201" s="17"/>
      <c r="F201" s="17"/>
    </row>
    <row r="202" spans="1:6" ht="15" hidden="1">
      <c r="A202" t="s">
        <v>632</v>
      </c>
      <c r="B202" t="s">
        <v>98</v>
      </c>
      <c r="C202" t="s">
        <v>169</v>
      </c>
      <c r="D202">
        <v>135</v>
      </c>
      <c r="E202" s="17"/>
      <c r="F202" s="17"/>
    </row>
    <row r="203" spans="1:6" ht="15" hidden="1">
      <c r="A203" t="s">
        <v>633</v>
      </c>
      <c r="B203" t="s">
        <v>228</v>
      </c>
      <c r="C203" t="s">
        <v>169</v>
      </c>
      <c r="D203">
        <v>136</v>
      </c>
      <c r="E203" s="17"/>
      <c r="F203" s="17"/>
    </row>
    <row r="204" spans="1:6" ht="15" hidden="1">
      <c r="A204" t="s">
        <v>798</v>
      </c>
      <c r="B204" t="s">
        <v>99</v>
      </c>
      <c r="C204" t="s">
        <v>169</v>
      </c>
      <c r="D204">
        <v>137</v>
      </c>
      <c r="E204" s="17"/>
      <c r="F204" s="17"/>
    </row>
    <row r="205" spans="1:6" ht="15" hidden="1">
      <c r="A205" t="s">
        <v>634</v>
      </c>
      <c r="B205" t="s">
        <v>229</v>
      </c>
      <c r="C205" t="s">
        <v>169</v>
      </c>
      <c r="D205">
        <v>138</v>
      </c>
      <c r="E205" s="17"/>
      <c r="F205" s="17"/>
    </row>
    <row r="206" spans="1:6" ht="15" hidden="1">
      <c r="A206" t="s">
        <v>635</v>
      </c>
      <c r="B206" t="s">
        <v>230</v>
      </c>
      <c r="C206" t="s">
        <v>169</v>
      </c>
      <c r="D206">
        <v>139</v>
      </c>
      <c r="E206" s="17"/>
      <c r="F206" s="17"/>
    </row>
    <row r="207" spans="1:6" ht="15" hidden="1">
      <c r="A207" t="s">
        <v>636</v>
      </c>
      <c r="B207" t="s">
        <v>454</v>
      </c>
      <c r="C207" t="s">
        <v>169</v>
      </c>
      <c r="D207">
        <v>320</v>
      </c>
      <c r="E207" s="17"/>
      <c r="F207" s="17"/>
    </row>
    <row r="208" spans="1:6" ht="15" hidden="1">
      <c r="A208" t="s">
        <v>637</v>
      </c>
      <c r="B208" t="s">
        <v>100</v>
      </c>
      <c r="C208" t="s">
        <v>168</v>
      </c>
      <c r="D208">
        <v>141</v>
      </c>
      <c r="E208" s="17"/>
      <c r="F208" s="17"/>
    </row>
    <row r="209" spans="1:6" ht="15" hidden="1">
      <c r="A209" t="s">
        <v>638</v>
      </c>
      <c r="B209" t="s">
        <v>101</v>
      </c>
      <c r="C209" t="s">
        <v>168</v>
      </c>
      <c r="D209">
        <v>142</v>
      </c>
      <c r="E209" s="17"/>
      <c r="F209" s="17"/>
    </row>
    <row r="210" spans="1:6" ht="15" hidden="1">
      <c r="A210" t="s">
        <v>639</v>
      </c>
      <c r="B210" t="s">
        <v>102</v>
      </c>
      <c r="C210" t="s">
        <v>169</v>
      </c>
      <c r="D210">
        <v>143</v>
      </c>
      <c r="E210" s="17"/>
      <c r="F210" s="17"/>
    </row>
    <row r="211" spans="1:6" ht="15" hidden="1">
      <c r="A211" t="s">
        <v>640</v>
      </c>
      <c r="B211" t="s">
        <v>103</v>
      </c>
      <c r="C211" t="s">
        <v>169</v>
      </c>
      <c r="D211">
        <v>144</v>
      </c>
      <c r="E211" s="17"/>
      <c r="F211" s="17"/>
    </row>
    <row r="212" spans="1:6" ht="15" hidden="1">
      <c r="A212" t="s">
        <v>659</v>
      </c>
      <c r="B212" t="s">
        <v>104</v>
      </c>
      <c r="C212" t="s">
        <v>168</v>
      </c>
      <c r="D212">
        <v>145</v>
      </c>
      <c r="E212" s="17"/>
      <c r="F212" s="17"/>
    </row>
    <row r="213" spans="1:6" ht="15" hidden="1">
      <c r="A213" t="s">
        <v>660</v>
      </c>
      <c r="B213" t="s">
        <v>105</v>
      </c>
      <c r="C213" t="s">
        <v>169</v>
      </c>
      <c r="D213">
        <v>146</v>
      </c>
      <c r="E213" s="17"/>
      <c r="F213" s="17"/>
    </row>
    <row r="214" spans="1:6" ht="15" hidden="1">
      <c r="A214" t="s">
        <v>661</v>
      </c>
      <c r="B214" t="s">
        <v>231</v>
      </c>
      <c r="C214" t="s">
        <v>169</v>
      </c>
      <c r="D214">
        <v>147</v>
      </c>
      <c r="E214" s="17"/>
      <c r="F214" s="17"/>
    </row>
    <row r="215" spans="1:6" ht="15" hidden="1">
      <c r="A215" t="s">
        <v>662</v>
      </c>
      <c r="B215" t="s">
        <v>232</v>
      </c>
      <c r="C215" t="s">
        <v>169</v>
      </c>
      <c r="D215">
        <v>148</v>
      </c>
      <c r="E215" s="17"/>
      <c r="F215" s="17"/>
    </row>
    <row r="216" spans="1:6" ht="15" hidden="1">
      <c r="A216" t="s">
        <v>641</v>
      </c>
      <c r="B216" t="s">
        <v>106</v>
      </c>
      <c r="C216" t="s">
        <v>169</v>
      </c>
      <c r="D216">
        <v>149</v>
      </c>
      <c r="E216" s="17"/>
      <c r="F216" s="17"/>
    </row>
    <row r="217" spans="1:6" ht="15" hidden="1">
      <c r="A217" t="s">
        <v>642</v>
      </c>
      <c r="B217" t="s">
        <v>107</v>
      </c>
      <c r="C217" t="s">
        <v>168</v>
      </c>
      <c r="D217">
        <v>150</v>
      </c>
      <c r="E217" s="17"/>
      <c r="F217" s="12"/>
    </row>
    <row r="218" spans="1:6" ht="15" hidden="1">
      <c r="A218" t="s">
        <v>643</v>
      </c>
      <c r="B218" t="s">
        <v>108</v>
      </c>
      <c r="C218" t="s">
        <v>169</v>
      </c>
      <c r="D218">
        <v>151</v>
      </c>
      <c r="E218" s="17"/>
      <c r="F218" s="12"/>
    </row>
    <row r="219" spans="1:6" ht="15" hidden="1">
      <c r="A219" t="s">
        <v>644</v>
      </c>
      <c r="B219" t="s">
        <v>109</v>
      </c>
      <c r="C219" t="s">
        <v>169</v>
      </c>
      <c r="D219">
        <v>152</v>
      </c>
      <c r="E219" s="17"/>
      <c r="F219" s="12"/>
    </row>
    <row r="220" spans="1:6" ht="15" hidden="1">
      <c r="A220" t="s">
        <v>645</v>
      </c>
      <c r="B220" t="s">
        <v>110</v>
      </c>
      <c r="C220" t="s">
        <v>169</v>
      </c>
      <c r="D220">
        <v>153</v>
      </c>
      <c r="E220" s="17"/>
      <c r="F220" s="12"/>
    </row>
    <row r="221" spans="1:6" ht="15" hidden="1">
      <c r="A221" t="s">
        <v>646</v>
      </c>
      <c r="B221" t="s">
        <v>111</v>
      </c>
      <c r="C221" t="s">
        <v>169</v>
      </c>
      <c r="D221">
        <v>154</v>
      </c>
      <c r="E221" s="17"/>
      <c r="F221" s="12"/>
    </row>
    <row r="222" spans="1:4" ht="15" hidden="1">
      <c r="A222" t="s">
        <v>647</v>
      </c>
      <c r="B222" t="s">
        <v>112</v>
      </c>
      <c r="C222" t="s">
        <v>168</v>
      </c>
      <c r="D222">
        <v>155</v>
      </c>
    </row>
    <row r="223" spans="1:4" ht="15" hidden="1">
      <c r="A223" t="s">
        <v>648</v>
      </c>
      <c r="B223" t="s">
        <v>233</v>
      </c>
      <c r="C223" t="s">
        <v>169</v>
      </c>
      <c r="D223">
        <v>156</v>
      </c>
    </row>
    <row r="224" spans="1:4" ht="15" hidden="1">
      <c r="A224" t="s">
        <v>649</v>
      </c>
      <c r="B224" t="s">
        <v>113</v>
      </c>
      <c r="C224" t="s">
        <v>169</v>
      </c>
      <c r="D224">
        <v>157</v>
      </c>
    </row>
    <row r="225" spans="1:4" ht="15" hidden="1">
      <c r="A225" t="s">
        <v>650</v>
      </c>
      <c r="B225" t="s">
        <v>114</v>
      </c>
      <c r="C225" t="s">
        <v>169</v>
      </c>
      <c r="D225">
        <v>158</v>
      </c>
    </row>
    <row r="226" spans="1:4" ht="15" hidden="1">
      <c r="A226" t="s">
        <v>651</v>
      </c>
      <c r="B226" t="s">
        <v>115</v>
      </c>
      <c r="C226" t="s">
        <v>169</v>
      </c>
      <c r="D226">
        <v>159</v>
      </c>
    </row>
    <row r="227" spans="1:4" ht="15" hidden="1">
      <c r="A227" t="s">
        <v>652</v>
      </c>
      <c r="B227" t="s">
        <v>116</v>
      </c>
      <c r="C227" t="s">
        <v>169</v>
      </c>
      <c r="D227">
        <v>161</v>
      </c>
    </row>
    <row r="228" spans="1:4" ht="15" hidden="1">
      <c r="A228" t="s">
        <v>653</v>
      </c>
      <c r="B228" t="s">
        <v>117</v>
      </c>
      <c r="C228" t="s">
        <v>169</v>
      </c>
      <c r="D228">
        <v>163</v>
      </c>
    </row>
    <row r="229" spans="1:4" ht="15" hidden="1">
      <c r="A229" t="s">
        <v>654</v>
      </c>
      <c r="B229" t="s">
        <v>118</v>
      </c>
      <c r="C229" t="s">
        <v>169</v>
      </c>
      <c r="D229">
        <v>165</v>
      </c>
    </row>
    <row r="230" spans="1:4" ht="15" hidden="1">
      <c r="A230" t="s">
        <v>655</v>
      </c>
      <c r="B230" t="s">
        <v>119</v>
      </c>
      <c r="C230" t="s">
        <v>168</v>
      </c>
      <c r="D230">
        <v>166</v>
      </c>
    </row>
    <row r="231" spans="1:4" ht="15" hidden="1">
      <c r="A231" t="s">
        <v>656</v>
      </c>
      <c r="B231" t="s">
        <v>234</v>
      </c>
      <c r="C231" t="s">
        <v>169</v>
      </c>
      <c r="D231">
        <v>167</v>
      </c>
    </row>
    <row r="232" spans="1:4" ht="15" hidden="1">
      <c r="A232" t="s">
        <v>657</v>
      </c>
      <c r="B232" t="s">
        <v>120</v>
      </c>
      <c r="C232" t="s">
        <v>169</v>
      </c>
      <c r="D232">
        <v>168</v>
      </c>
    </row>
    <row r="233" spans="1:4" ht="15" hidden="1">
      <c r="A233" t="s">
        <v>658</v>
      </c>
      <c r="B233" t="s">
        <v>121</v>
      </c>
      <c r="C233" t="s">
        <v>169</v>
      </c>
      <c r="D233">
        <v>169</v>
      </c>
    </row>
    <row r="234" spans="1:4" ht="15" hidden="1">
      <c r="A234" t="s">
        <v>122</v>
      </c>
      <c r="B234" t="s">
        <v>123</v>
      </c>
      <c r="C234" t="s">
        <v>168</v>
      </c>
      <c r="D234">
        <v>170</v>
      </c>
    </row>
    <row r="235" spans="1:4" ht="15" hidden="1">
      <c r="A235" t="s">
        <v>663</v>
      </c>
      <c r="B235" t="s">
        <v>124</v>
      </c>
      <c r="C235" t="s">
        <v>169</v>
      </c>
      <c r="D235">
        <v>171</v>
      </c>
    </row>
    <row r="236" spans="1:4" ht="15" hidden="1">
      <c r="A236" t="s">
        <v>664</v>
      </c>
      <c r="B236" t="s">
        <v>125</v>
      </c>
      <c r="C236" t="s">
        <v>169</v>
      </c>
      <c r="D236">
        <v>172</v>
      </c>
    </row>
    <row r="237" spans="1:4" ht="15" hidden="1">
      <c r="A237" t="s">
        <v>665</v>
      </c>
      <c r="B237" t="s">
        <v>235</v>
      </c>
      <c r="C237" t="s">
        <v>169</v>
      </c>
      <c r="D237">
        <v>174</v>
      </c>
    </row>
    <row r="238" spans="1:4" ht="15" hidden="1">
      <c r="A238" t="s">
        <v>666</v>
      </c>
      <c r="B238" t="s">
        <v>6</v>
      </c>
      <c r="C238" t="s">
        <v>168</v>
      </c>
      <c r="D238">
        <v>176</v>
      </c>
    </row>
    <row r="239" spans="1:4" ht="15" hidden="1">
      <c r="A239" t="s">
        <v>667</v>
      </c>
      <c r="B239" t="s">
        <v>126</v>
      </c>
      <c r="C239" t="s">
        <v>168</v>
      </c>
      <c r="D239">
        <v>177</v>
      </c>
    </row>
    <row r="240" spans="1:4" ht="15" hidden="1">
      <c r="A240" t="s">
        <v>668</v>
      </c>
      <c r="B240" t="s">
        <v>127</v>
      </c>
      <c r="C240" t="s">
        <v>169</v>
      </c>
      <c r="D240">
        <v>178</v>
      </c>
    </row>
    <row r="241" spans="1:4" ht="15" hidden="1">
      <c r="A241" t="s">
        <v>669</v>
      </c>
      <c r="B241" t="s">
        <v>103</v>
      </c>
      <c r="C241" t="s">
        <v>169</v>
      </c>
      <c r="D241">
        <v>179</v>
      </c>
    </row>
    <row r="242" spans="1:4" ht="15" hidden="1">
      <c r="A242" t="s">
        <v>670</v>
      </c>
      <c r="B242" t="s">
        <v>128</v>
      </c>
      <c r="C242" t="s">
        <v>168</v>
      </c>
      <c r="D242">
        <v>180</v>
      </c>
    </row>
    <row r="243" spans="1:4" ht="15" hidden="1">
      <c r="A243" t="s">
        <v>671</v>
      </c>
      <c r="B243" t="s">
        <v>129</v>
      </c>
      <c r="C243" t="s">
        <v>169</v>
      </c>
      <c r="D243">
        <v>181</v>
      </c>
    </row>
    <row r="244" spans="1:4" ht="15" hidden="1">
      <c r="A244" t="s">
        <v>672</v>
      </c>
      <c r="B244" t="s">
        <v>130</v>
      </c>
      <c r="C244" t="s">
        <v>169</v>
      </c>
      <c r="D244">
        <v>182</v>
      </c>
    </row>
    <row r="245" spans="1:4" ht="15" hidden="1">
      <c r="A245" t="s">
        <v>673</v>
      </c>
      <c r="B245" t="s">
        <v>131</v>
      </c>
      <c r="C245" t="s">
        <v>168</v>
      </c>
      <c r="D245">
        <v>183</v>
      </c>
    </row>
    <row r="246" spans="1:4" ht="15" hidden="1">
      <c r="A246" t="s">
        <v>674</v>
      </c>
      <c r="B246" t="s">
        <v>236</v>
      </c>
      <c r="C246" t="s">
        <v>169</v>
      </c>
      <c r="D246">
        <v>184</v>
      </c>
    </row>
    <row r="247" spans="1:4" ht="15" hidden="1">
      <c r="A247" t="s">
        <v>675</v>
      </c>
      <c r="B247" t="s">
        <v>132</v>
      </c>
      <c r="C247" t="s">
        <v>169</v>
      </c>
      <c r="D247">
        <v>185</v>
      </c>
    </row>
    <row r="248" spans="1:4" ht="15" hidden="1">
      <c r="A248" t="s">
        <v>676</v>
      </c>
      <c r="B248" t="s">
        <v>237</v>
      </c>
      <c r="C248" t="s">
        <v>169</v>
      </c>
      <c r="D248">
        <v>186</v>
      </c>
    </row>
    <row r="249" spans="1:4" ht="15" hidden="1">
      <c r="A249" t="s">
        <v>683</v>
      </c>
      <c r="B249" t="s">
        <v>238</v>
      </c>
      <c r="C249" t="s">
        <v>169</v>
      </c>
      <c r="D249">
        <v>187</v>
      </c>
    </row>
    <row r="250" spans="1:4" ht="15" hidden="1">
      <c r="A250" t="s">
        <v>677</v>
      </c>
      <c r="B250" t="s">
        <v>239</v>
      </c>
      <c r="C250" t="s">
        <v>169</v>
      </c>
      <c r="D250">
        <v>188</v>
      </c>
    </row>
    <row r="251" spans="1:4" ht="15" hidden="1">
      <c r="A251" t="s">
        <v>678</v>
      </c>
      <c r="B251" t="s">
        <v>133</v>
      </c>
      <c r="C251" t="s">
        <v>168</v>
      </c>
      <c r="D251">
        <v>189</v>
      </c>
    </row>
    <row r="252" spans="1:4" ht="15" hidden="1">
      <c r="A252" t="s">
        <v>679</v>
      </c>
      <c r="B252" t="s">
        <v>134</v>
      </c>
      <c r="C252" t="s">
        <v>169</v>
      </c>
      <c r="D252">
        <v>190</v>
      </c>
    </row>
    <row r="253" spans="1:4" ht="15" hidden="1">
      <c r="A253" t="s">
        <v>680</v>
      </c>
      <c r="B253" t="s">
        <v>135</v>
      </c>
      <c r="C253" t="s">
        <v>169</v>
      </c>
      <c r="D253">
        <v>191</v>
      </c>
    </row>
    <row r="254" spans="1:4" ht="15" hidden="1">
      <c r="A254" t="s">
        <v>681</v>
      </c>
      <c r="B254" t="s">
        <v>136</v>
      </c>
      <c r="C254" t="s">
        <v>169</v>
      </c>
      <c r="D254">
        <v>192</v>
      </c>
    </row>
    <row r="255" spans="1:4" ht="15" hidden="1">
      <c r="A255" t="s">
        <v>682</v>
      </c>
      <c r="B255" t="s">
        <v>240</v>
      </c>
      <c r="C255" t="s">
        <v>169</v>
      </c>
      <c r="D255">
        <v>193</v>
      </c>
    </row>
    <row r="256" spans="1:4" ht="15" hidden="1">
      <c r="A256" t="s">
        <v>684</v>
      </c>
      <c r="B256" t="s">
        <v>241</v>
      </c>
      <c r="C256" t="s">
        <v>169</v>
      </c>
      <c r="D256">
        <v>194</v>
      </c>
    </row>
    <row r="257" spans="1:4" ht="15" hidden="1">
      <c r="A257" t="s">
        <v>685</v>
      </c>
      <c r="B257" t="s">
        <v>137</v>
      </c>
      <c r="C257" t="s">
        <v>169</v>
      </c>
      <c r="D257">
        <v>195</v>
      </c>
    </row>
    <row r="258" spans="1:4" ht="15" hidden="1">
      <c r="A258" t="s">
        <v>686</v>
      </c>
      <c r="B258" t="s">
        <v>242</v>
      </c>
      <c r="C258" t="s">
        <v>169</v>
      </c>
      <c r="D258">
        <v>196</v>
      </c>
    </row>
    <row r="259" spans="1:4" ht="15" hidden="1">
      <c r="A259" t="s">
        <v>687</v>
      </c>
      <c r="B259" t="s">
        <v>243</v>
      </c>
      <c r="C259" t="s">
        <v>169</v>
      </c>
      <c r="D259">
        <v>197</v>
      </c>
    </row>
    <row r="260" spans="1:4" ht="15" hidden="1">
      <c r="A260" t="s">
        <v>688</v>
      </c>
      <c r="B260" t="s">
        <v>138</v>
      </c>
      <c r="C260" t="s">
        <v>168</v>
      </c>
      <c r="D260">
        <v>198</v>
      </c>
    </row>
    <row r="261" spans="1:4" ht="15" hidden="1">
      <c r="A261" t="s">
        <v>689</v>
      </c>
      <c r="B261" t="s">
        <v>244</v>
      </c>
      <c r="C261" t="s">
        <v>169</v>
      </c>
      <c r="D261">
        <v>199</v>
      </c>
    </row>
    <row r="262" spans="1:4" ht="15" hidden="1">
      <c r="A262" t="s">
        <v>690</v>
      </c>
      <c r="B262" t="s">
        <v>139</v>
      </c>
      <c r="C262" t="s">
        <v>169</v>
      </c>
      <c r="D262">
        <v>200</v>
      </c>
    </row>
    <row r="263" spans="1:4" ht="15" hidden="1">
      <c r="A263" t="s">
        <v>691</v>
      </c>
      <c r="B263" t="s">
        <v>140</v>
      </c>
      <c r="C263" t="s">
        <v>169</v>
      </c>
      <c r="D263">
        <v>201</v>
      </c>
    </row>
    <row r="264" spans="1:4" ht="15" hidden="1">
      <c r="A264" t="s">
        <v>692</v>
      </c>
      <c r="B264" t="s">
        <v>141</v>
      </c>
      <c r="C264" t="s">
        <v>169</v>
      </c>
      <c r="D264">
        <v>202</v>
      </c>
    </row>
    <row r="265" spans="1:4" ht="15" hidden="1">
      <c r="A265" t="s">
        <v>693</v>
      </c>
      <c r="B265" t="s">
        <v>142</v>
      </c>
      <c r="C265" t="s">
        <v>169</v>
      </c>
      <c r="D265">
        <v>203</v>
      </c>
    </row>
    <row r="266" spans="1:4" ht="15" hidden="1">
      <c r="A266" t="s">
        <v>694</v>
      </c>
      <c r="B266" t="s">
        <v>143</v>
      </c>
      <c r="C266" t="s">
        <v>168</v>
      </c>
      <c r="D266">
        <v>204</v>
      </c>
    </row>
    <row r="267" spans="1:4" ht="15" hidden="1">
      <c r="A267" t="s">
        <v>695</v>
      </c>
      <c r="B267" t="s">
        <v>144</v>
      </c>
      <c r="C267" t="s">
        <v>169</v>
      </c>
      <c r="D267">
        <v>205</v>
      </c>
    </row>
    <row r="268" spans="1:4" ht="15" hidden="1">
      <c r="A268" t="s">
        <v>696</v>
      </c>
      <c r="B268" t="s">
        <v>245</v>
      </c>
      <c r="C268" t="s">
        <v>169</v>
      </c>
      <c r="D268">
        <v>206</v>
      </c>
    </row>
    <row r="269" spans="1:4" ht="15" hidden="1">
      <c r="A269" t="s">
        <v>697</v>
      </c>
      <c r="B269" t="s">
        <v>246</v>
      </c>
      <c r="C269" t="s">
        <v>169</v>
      </c>
      <c r="D269">
        <v>207</v>
      </c>
    </row>
    <row r="270" spans="1:4" ht="15" hidden="1">
      <c r="A270" t="s">
        <v>698</v>
      </c>
      <c r="B270" t="s">
        <v>145</v>
      </c>
      <c r="C270" t="s">
        <v>169</v>
      </c>
      <c r="D270">
        <v>208</v>
      </c>
    </row>
    <row r="271" spans="1:4" ht="15" hidden="1">
      <c r="A271" t="s">
        <v>739</v>
      </c>
      <c r="B271" t="s">
        <v>146</v>
      </c>
      <c r="C271" t="s">
        <v>169</v>
      </c>
      <c r="D271">
        <v>209</v>
      </c>
    </row>
    <row r="272" spans="1:4" ht="15" hidden="1">
      <c r="A272" t="s">
        <v>740</v>
      </c>
      <c r="B272" t="s">
        <v>147</v>
      </c>
      <c r="C272" t="s">
        <v>168</v>
      </c>
      <c r="D272">
        <v>210</v>
      </c>
    </row>
    <row r="273" spans="1:4" ht="15" hidden="1">
      <c r="A273" t="s">
        <v>741</v>
      </c>
      <c r="B273" t="s">
        <v>148</v>
      </c>
      <c r="C273" t="s">
        <v>169</v>
      </c>
      <c r="D273">
        <v>211</v>
      </c>
    </row>
    <row r="274" spans="1:4" ht="15" hidden="1">
      <c r="A274" t="s">
        <v>742</v>
      </c>
      <c r="B274" t="s">
        <v>247</v>
      </c>
      <c r="C274" t="s">
        <v>169</v>
      </c>
      <c r="D274">
        <v>212</v>
      </c>
    </row>
    <row r="275" spans="1:4" ht="15" hidden="1">
      <c r="A275" t="s">
        <v>743</v>
      </c>
      <c r="B275" t="s">
        <v>42</v>
      </c>
      <c r="C275" t="s">
        <v>168</v>
      </c>
      <c r="D275">
        <v>259</v>
      </c>
    </row>
    <row r="276" spans="1:4" ht="15" hidden="1">
      <c r="A276" t="s">
        <v>744</v>
      </c>
      <c r="B276" t="s">
        <v>455</v>
      </c>
      <c r="C276" t="s">
        <v>168</v>
      </c>
      <c r="D276">
        <v>260</v>
      </c>
    </row>
    <row r="277" spans="1:4" ht="15" hidden="1">
      <c r="A277" t="s">
        <v>745</v>
      </c>
      <c r="B277" t="s">
        <v>456</v>
      </c>
      <c r="C277" t="s">
        <v>169</v>
      </c>
      <c r="D277">
        <v>261</v>
      </c>
    </row>
    <row r="278" spans="1:4" ht="15" hidden="1">
      <c r="A278" t="s">
        <v>746</v>
      </c>
      <c r="B278" t="s">
        <v>457</v>
      </c>
      <c r="C278" t="s">
        <v>169</v>
      </c>
      <c r="D278">
        <v>262</v>
      </c>
    </row>
    <row r="279" spans="1:4" ht="15" hidden="1">
      <c r="A279" t="s">
        <v>747</v>
      </c>
      <c r="B279" t="s">
        <v>458</v>
      </c>
      <c r="C279" t="s">
        <v>168</v>
      </c>
      <c r="D279">
        <v>263</v>
      </c>
    </row>
    <row r="280" spans="1:4" ht="15" hidden="1">
      <c r="A280" t="s">
        <v>699</v>
      </c>
      <c r="B280" t="s">
        <v>459</v>
      </c>
      <c r="C280" t="s">
        <v>169</v>
      </c>
      <c r="D280">
        <v>264</v>
      </c>
    </row>
    <row r="281" spans="1:4" ht="15" hidden="1">
      <c r="A281" t="s">
        <v>700</v>
      </c>
      <c r="B281" t="s">
        <v>460</v>
      </c>
      <c r="C281" t="s">
        <v>169</v>
      </c>
      <c r="D281">
        <v>265</v>
      </c>
    </row>
    <row r="282" spans="1:4" ht="15" hidden="1">
      <c r="A282" t="s">
        <v>701</v>
      </c>
      <c r="B282" t="s">
        <v>461</v>
      </c>
      <c r="C282" t="s">
        <v>169</v>
      </c>
      <c r="D282">
        <v>266</v>
      </c>
    </row>
    <row r="283" spans="1:4" ht="15" hidden="1">
      <c r="A283" t="s">
        <v>702</v>
      </c>
      <c r="B283" t="s">
        <v>462</v>
      </c>
      <c r="C283" t="s">
        <v>169</v>
      </c>
      <c r="D283">
        <v>267</v>
      </c>
    </row>
    <row r="284" spans="1:4" ht="15" hidden="1">
      <c r="A284" t="s">
        <v>703</v>
      </c>
      <c r="B284" t="s">
        <v>6</v>
      </c>
      <c r="C284" t="s">
        <v>168</v>
      </c>
      <c r="D284">
        <v>214</v>
      </c>
    </row>
    <row r="285" spans="1:4" ht="15" hidden="1">
      <c r="A285" t="s">
        <v>704</v>
      </c>
      <c r="B285" t="s">
        <v>149</v>
      </c>
      <c r="C285" t="s">
        <v>168</v>
      </c>
      <c r="D285">
        <v>215</v>
      </c>
    </row>
    <row r="286" spans="1:4" ht="15" hidden="1">
      <c r="A286" t="s">
        <v>705</v>
      </c>
      <c r="B286" t="s">
        <v>150</v>
      </c>
      <c r="C286" t="s">
        <v>169</v>
      </c>
      <c r="D286">
        <v>216</v>
      </c>
    </row>
    <row r="287" spans="1:4" ht="15" hidden="1">
      <c r="A287" t="s">
        <v>706</v>
      </c>
      <c r="B287" t="s">
        <v>248</v>
      </c>
      <c r="C287" t="s">
        <v>169</v>
      </c>
      <c r="D287">
        <v>217</v>
      </c>
    </row>
    <row r="288" spans="1:4" ht="15" hidden="1">
      <c r="A288" t="s">
        <v>707</v>
      </c>
      <c r="B288" t="s">
        <v>249</v>
      </c>
      <c r="C288" t="s">
        <v>169</v>
      </c>
      <c r="D288">
        <v>218</v>
      </c>
    </row>
    <row r="289" spans="1:4" ht="15" hidden="1">
      <c r="A289" t="s">
        <v>708</v>
      </c>
      <c r="B289" t="s">
        <v>250</v>
      </c>
      <c r="C289" t="s">
        <v>169</v>
      </c>
      <c r="D289">
        <v>219</v>
      </c>
    </row>
    <row r="290" spans="1:4" ht="15" hidden="1">
      <c r="A290" t="s">
        <v>709</v>
      </c>
      <c r="B290" t="s">
        <v>151</v>
      </c>
      <c r="C290" t="s">
        <v>168</v>
      </c>
      <c r="D290">
        <v>220</v>
      </c>
    </row>
    <row r="291" spans="1:4" ht="15" hidden="1">
      <c r="A291" t="s">
        <v>710</v>
      </c>
      <c r="B291" t="s">
        <v>251</v>
      </c>
      <c r="C291" t="s">
        <v>169</v>
      </c>
      <c r="D291">
        <v>221</v>
      </c>
    </row>
    <row r="292" spans="1:4" ht="15" hidden="1">
      <c r="A292" t="s">
        <v>711</v>
      </c>
      <c r="B292" t="s">
        <v>252</v>
      </c>
      <c r="C292" t="s">
        <v>169</v>
      </c>
      <c r="D292">
        <v>222</v>
      </c>
    </row>
    <row r="293" spans="1:4" ht="15" hidden="1">
      <c r="A293" t="s">
        <v>712</v>
      </c>
      <c r="B293" t="s">
        <v>253</v>
      </c>
      <c r="C293" t="s">
        <v>169</v>
      </c>
      <c r="D293">
        <v>223</v>
      </c>
    </row>
    <row r="294" spans="1:4" ht="15" hidden="1">
      <c r="A294" t="s">
        <v>713</v>
      </c>
      <c r="B294" t="s">
        <v>254</v>
      </c>
      <c r="C294" t="s">
        <v>169</v>
      </c>
      <c r="D294">
        <v>224</v>
      </c>
    </row>
    <row r="295" spans="1:4" ht="15" hidden="1">
      <c r="A295" t="s">
        <v>717</v>
      </c>
      <c r="B295" t="s">
        <v>255</v>
      </c>
      <c r="C295" t="s">
        <v>169</v>
      </c>
      <c r="D295">
        <v>225</v>
      </c>
    </row>
    <row r="296" spans="1:4" ht="15" hidden="1">
      <c r="A296" t="s">
        <v>714</v>
      </c>
      <c r="B296" t="s">
        <v>42</v>
      </c>
      <c r="C296" t="s">
        <v>168</v>
      </c>
      <c r="D296">
        <v>227</v>
      </c>
    </row>
    <row r="297" spans="1:4" ht="15" hidden="1">
      <c r="A297" t="s">
        <v>715</v>
      </c>
      <c r="B297" t="s">
        <v>152</v>
      </c>
      <c r="C297" t="s">
        <v>169</v>
      </c>
      <c r="D297">
        <v>229</v>
      </c>
    </row>
    <row r="298" spans="1:4" ht="15" hidden="1">
      <c r="A298" t="s">
        <v>716</v>
      </c>
      <c r="B298" t="s">
        <v>153</v>
      </c>
      <c r="C298" t="s">
        <v>168</v>
      </c>
      <c r="D298">
        <v>230</v>
      </c>
    </row>
    <row r="299" spans="1:4" ht="15" hidden="1">
      <c r="A299" t="s">
        <v>718</v>
      </c>
      <c r="B299" t="s">
        <v>256</v>
      </c>
      <c r="C299" t="s">
        <v>169</v>
      </c>
      <c r="D299">
        <v>231</v>
      </c>
    </row>
    <row r="300" spans="1:4" ht="15" hidden="1">
      <c r="A300" t="s">
        <v>719</v>
      </c>
      <c r="B300" t="s">
        <v>154</v>
      </c>
      <c r="C300" t="s">
        <v>169</v>
      </c>
      <c r="D300">
        <v>232</v>
      </c>
    </row>
    <row r="301" spans="1:4" ht="15" hidden="1">
      <c r="A301" t="s">
        <v>720</v>
      </c>
      <c r="B301" t="s">
        <v>155</v>
      </c>
      <c r="C301" t="s">
        <v>169</v>
      </c>
      <c r="D301">
        <v>233</v>
      </c>
    </row>
    <row r="302" spans="1:4" ht="15" hidden="1">
      <c r="A302" t="s">
        <v>721</v>
      </c>
      <c r="B302" t="s">
        <v>156</v>
      </c>
      <c r="C302" t="s">
        <v>169</v>
      </c>
      <c r="D302">
        <v>234</v>
      </c>
    </row>
    <row r="303" spans="1:4" ht="15" hidden="1">
      <c r="A303" t="s">
        <v>722</v>
      </c>
      <c r="B303" t="s">
        <v>257</v>
      </c>
      <c r="C303" t="s">
        <v>169</v>
      </c>
      <c r="D303">
        <v>235</v>
      </c>
    </row>
    <row r="304" spans="1:4" ht="15" hidden="1">
      <c r="A304" t="s">
        <v>723</v>
      </c>
      <c r="B304" t="s">
        <v>157</v>
      </c>
      <c r="C304" t="s">
        <v>168</v>
      </c>
      <c r="D304">
        <v>236</v>
      </c>
    </row>
    <row r="305" spans="1:4" ht="15" hidden="1">
      <c r="A305" t="s">
        <v>724</v>
      </c>
      <c r="B305" t="s">
        <v>258</v>
      </c>
      <c r="C305" t="s">
        <v>169</v>
      </c>
      <c r="D305">
        <v>237</v>
      </c>
    </row>
    <row r="306" spans="1:4" ht="15" hidden="1">
      <c r="A306" t="s">
        <v>725</v>
      </c>
      <c r="B306" t="s">
        <v>259</v>
      </c>
      <c r="C306" t="s">
        <v>169</v>
      </c>
      <c r="D306">
        <v>238</v>
      </c>
    </row>
    <row r="307" spans="1:4" ht="15" hidden="1">
      <c r="A307" t="s">
        <v>726</v>
      </c>
      <c r="B307" t="s">
        <v>158</v>
      </c>
      <c r="C307" t="s">
        <v>169</v>
      </c>
      <c r="D307">
        <v>239</v>
      </c>
    </row>
    <row r="308" spans="1:4" ht="15" hidden="1">
      <c r="A308" t="s">
        <v>727</v>
      </c>
      <c r="B308" t="s">
        <v>260</v>
      </c>
      <c r="C308" t="s">
        <v>169</v>
      </c>
      <c r="D308">
        <v>240</v>
      </c>
    </row>
    <row r="309" spans="1:4" ht="15" hidden="1">
      <c r="A309" t="s">
        <v>728</v>
      </c>
      <c r="B309" t="s">
        <v>261</v>
      </c>
      <c r="C309" t="s">
        <v>169</v>
      </c>
      <c r="D309">
        <v>241</v>
      </c>
    </row>
    <row r="310" spans="1:4" ht="15" hidden="1">
      <c r="A310" t="s">
        <v>729</v>
      </c>
      <c r="B310" t="s">
        <v>262</v>
      </c>
      <c r="C310" t="s">
        <v>169</v>
      </c>
      <c r="D310">
        <v>242</v>
      </c>
    </row>
    <row r="311" spans="1:4" ht="15" hidden="1">
      <c r="A311" t="s">
        <v>730</v>
      </c>
      <c r="B311" t="s">
        <v>159</v>
      </c>
      <c r="C311" t="s">
        <v>168</v>
      </c>
      <c r="D311">
        <v>243</v>
      </c>
    </row>
    <row r="312" spans="1:4" ht="15" hidden="1">
      <c r="A312" t="s">
        <v>731</v>
      </c>
      <c r="B312" t="s">
        <v>263</v>
      </c>
      <c r="C312" t="s">
        <v>169</v>
      </c>
      <c r="D312">
        <v>244</v>
      </c>
    </row>
    <row r="313" spans="1:4" ht="15" hidden="1">
      <c r="A313" t="s">
        <v>732</v>
      </c>
      <c r="B313" t="s">
        <v>160</v>
      </c>
      <c r="C313" t="s">
        <v>169</v>
      </c>
      <c r="D313">
        <v>245</v>
      </c>
    </row>
    <row r="314" spans="1:4" ht="15" hidden="1">
      <c r="A314" t="s">
        <v>748</v>
      </c>
      <c r="B314" t="s">
        <v>161</v>
      </c>
      <c r="C314" t="s">
        <v>169</v>
      </c>
      <c r="D314">
        <v>246</v>
      </c>
    </row>
    <row r="315" spans="1:4" ht="15" hidden="1">
      <c r="A315" t="s">
        <v>749</v>
      </c>
      <c r="B315" t="s">
        <v>162</v>
      </c>
      <c r="C315" t="s">
        <v>169</v>
      </c>
      <c r="D315">
        <v>247</v>
      </c>
    </row>
    <row r="316" spans="1:4" ht="15" hidden="1">
      <c r="A316" t="s">
        <v>750</v>
      </c>
      <c r="B316" t="s">
        <v>264</v>
      </c>
      <c r="C316" t="s">
        <v>169</v>
      </c>
      <c r="D316">
        <v>248</v>
      </c>
    </row>
    <row r="317" spans="1:4" ht="15" hidden="1">
      <c r="A317" t="s">
        <v>751</v>
      </c>
      <c r="B317" t="s">
        <v>265</v>
      </c>
      <c r="C317" t="s">
        <v>169</v>
      </c>
      <c r="D317">
        <v>249</v>
      </c>
    </row>
    <row r="318" spans="1:4" ht="15" hidden="1">
      <c r="A318" t="s">
        <v>752</v>
      </c>
      <c r="B318" t="s">
        <v>266</v>
      </c>
      <c r="C318" t="s">
        <v>169</v>
      </c>
      <c r="D318">
        <v>250</v>
      </c>
    </row>
    <row r="319" spans="1:4" ht="15" hidden="1">
      <c r="A319" t="s">
        <v>753</v>
      </c>
      <c r="B319" t="s">
        <v>463</v>
      </c>
      <c r="C319" t="s">
        <v>168</v>
      </c>
      <c r="D319">
        <v>269</v>
      </c>
    </row>
    <row r="320" spans="1:4" ht="15" hidden="1">
      <c r="A320" t="s">
        <v>754</v>
      </c>
      <c r="B320" t="s">
        <v>464</v>
      </c>
      <c r="C320" t="s">
        <v>168</v>
      </c>
      <c r="D320">
        <v>270</v>
      </c>
    </row>
    <row r="321" spans="1:4" ht="15" hidden="1">
      <c r="A321" t="s">
        <v>755</v>
      </c>
      <c r="B321" t="s">
        <v>465</v>
      </c>
      <c r="C321" t="s">
        <v>169</v>
      </c>
      <c r="D321">
        <v>271</v>
      </c>
    </row>
    <row r="322" spans="1:4" ht="15" hidden="1">
      <c r="A322" t="s">
        <v>756</v>
      </c>
      <c r="B322" t="s">
        <v>466</v>
      </c>
      <c r="C322" t="s">
        <v>169</v>
      </c>
      <c r="D322">
        <v>272</v>
      </c>
    </row>
    <row r="323" spans="1:4" ht="15" hidden="1">
      <c r="A323" t="s">
        <v>757</v>
      </c>
      <c r="B323" t="s">
        <v>467</v>
      </c>
      <c r="C323" t="s">
        <v>169</v>
      </c>
      <c r="D323">
        <v>273</v>
      </c>
    </row>
    <row r="324" spans="1:4" ht="15" hidden="1">
      <c r="A324" t="s">
        <v>758</v>
      </c>
      <c r="B324" t="s">
        <v>468</v>
      </c>
      <c r="C324" t="s">
        <v>169</v>
      </c>
      <c r="D324">
        <v>274</v>
      </c>
    </row>
    <row r="325" spans="1:4" ht="15" hidden="1">
      <c r="A325" t="s">
        <v>759</v>
      </c>
      <c r="B325" t="s">
        <v>469</v>
      </c>
      <c r="C325" t="s">
        <v>168</v>
      </c>
      <c r="D325">
        <v>275</v>
      </c>
    </row>
    <row r="326" spans="1:4" ht="15" hidden="1">
      <c r="A326" t="s">
        <v>760</v>
      </c>
      <c r="B326" t="s">
        <v>470</v>
      </c>
      <c r="C326" t="s">
        <v>169</v>
      </c>
      <c r="D326">
        <v>276</v>
      </c>
    </row>
    <row r="327" spans="1:4" ht="15" hidden="1">
      <c r="A327" t="s">
        <v>761</v>
      </c>
      <c r="B327" t="s">
        <v>471</v>
      </c>
      <c r="C327" t="s">
        <v>169</v>
      </c>
      <c r="D327">
        <v>277</v>
      </c>
    </row>
    <row r="328" spans="1:4" ht="15" hidden="1">
      <c r="A328" t="s">
        <v>762</v>
      </c>
      <c r="B328" t="s">
        <v>472</v>
      </c>
      <c r="C328" t="s">
        <v>169</v>
      </c>
      <c r="D328">
        <v>278</v>
      </c>
    </row>
    <row r="329" spans="1:4" ht="15" hidden="1">
      <c r="A329" t="s">
        <v>763</v>
      </c>
      <c r="B329" t="s">
        <v>473</v>
      </c>
      <c r="C329" t="s">
        <v>169</v>
      </c>
      <c r="D329">
        <v>279</v>
      </c>
    </row>
    <row r="330" spans="1:4" ht="15" hidden="1">
      <c r="A330" t="s">
        <v>764</v>
      </c>
      <c r="B330" t="s">
        <v>474</v>
      </c>
      <c r="C330" t="s">
        <v>169</v>
      </c>
      <c r="D330">
        <v>280</v>
      </c>
    </row>
    <row r="331" spans="1:4" ht="15" hidden="1">
      <c r="A331" t="s">
        <v>765</v>
      </c>
      <c r="B331" t="s">
        <v>475</v>
      </c>
      <c r="C331" t="s">
        <v>168</v>
      </c>
      <c r="D331">
        <v>281</v>
      </c>
    </row>
    <row r="332" spans="1:4" ht="15" hidden="1">
      <c r="A332" t="s">
        <v>766</v>
      </c>
      <c r="B332" t="s">
        <v>476</v>
      </c>
      <c r="C332" t="s">
        <v>169</v>
      </c>
      <c r="D332">
        <v>282</v>
      </c>
    </row>
    <row r="333" spans="1:4" ht="15" hidden="1">
      <c r="A333" t="s">
        <v>767</v>
      </c>
      <c r="B333" t="s">
        <v>477</v>
      </c>
      <c r="C333" t="s">
        <v>169</v>
      </c>
      <c r="D333">
        <v>283</v>
      </c>
    </row>
    <row r="334" spans="1:4" ht="15" hidden="1">
      <c r="A334" t="s">
        <v>768</v>
      </c>
      <c r="B334" t="s">
        <v>478</v>
      </c>
      <c r="C334" t="s">
        <v>169</v>
      </c>
      <c r="D334">
        <v>284</v>
      </c>
    </row>
    <row r="335" spans="1:4" ht="15" hidden="1">
      <c r="A335" t="s">
        <v>769</v>
      </c>
      <c r="B335" t="s">
        <v>479</v>
      </c>
      <c r="C335" t="s">
        <v>169</v>
      </c>
      <c r="D335">
        <v>285</v>
      </c>
    </row>
    <row r="336" spans="1:4" ht="15" hidden="1">
      <c r="A336" t="s">
        <v>770</v>
      </c>
      <c r="B336" t="s">
        <v>480</v>
      </c>
      <c r="C336" t="s">
        <v>169</v>
      </c>
      <c r="D336">
        <v>286</v>
      </c>
    </row>
    <row r="337" spans="1:4" ht="15" hidden="1">
      <c r="A337" t="s">
        <v>771</v>
      </c>
      <c r="B337" t="s">
        <v>481</v>
      </c>
      <c r="C337" t="s">
        <v>168</v>
      </c>
      <c r="D337">
        <v>287</v>
      </c>
    </row>
    <row r="338" spans="1:4" ht="15" hidden="1">
      <c r="A338" t="s">
        <v>772</v>
      </c>
      <c r="B338" t="s">
        <v>482</v>
      </c>
      <c r="C338" t="s">
        <v>169</v>
      </c>
      <c r="D338">
        <v>288</v>
      </c>
    </row>
    <row r="339" spans="1:4" ht="15" hidden="1">
      <c r="A339" t="s">
        <v>773</v>
      </c>
      <c r="B339" t="s">
        <v>483</v>
      </c>
      <c r="C339" t="s">
        <v>169</v>
      </c>
      <c r="D339">
        <v>289</v>
      </c>
    </row>
    <row r="340" spans="1:4" ht="15" hidden="1">
      <c r="A340" t="s">
        <v>774</v>
      </c>
      <c r="B340" t="s">
        <v>484</v>
      </c>
      <c r="C340" t="s">
        <v>169</v>
      </c>
      <c r="D340">
        <v>290</v>
      </c>
    </row>
    <row r="341" spans="1:4" ht="15" hidden="1">
      <c r="A341" t="s">
        <v>775</v>
      </c>
      <c r="B341" t="s">
        <v>485</v>
      </c>
      <c r="C341" t="s">
        <v>169</v>
      </c>
      <c r="D341">
        <v>291</v>
      </c>
    </row>
    <row r="342" spans="1:4" ht="15" hidden="1">
      <c r="A342" t="s">
        <v>776</v>
      </c>
      <c r="B342" t="s">
        <v>486</v>
      </c>
      <c r="C342" t="s">
        <v>168</v>
      </c>
      <c r="D342">
        <v>292</v>
      </c>
    </row>
    <row r="343" spans="1:4" ht="15" hidden="1">
      <c r="A343" t="s">
        <v>777</v>
      </c>
      <c r="B343" t="s">
        <v>487</v>
      </c>
      <c r="C343" t="s">
        <v>169</v>
      </c>
      <c r="D343">
        <v>293</v>
      </c>
    </row>
    <row r="344" spans="1:4" ht="15" hidden="1">
      <c r="A344" t="s">
        <v>778</v>
      </c>
      <c r="B344" t="s">
        <v>488</v>
      </c>
      <c r="C344" t="s">
        <v>169</v>
      </c>
      <c r="D344">
        <v>294</v>
      </c>
    </row>
    <row r="345" spans="1:4" ht="15" hidden="1">
      <c r="A345" t="s">
        <v>779</v>
      </c>
      <c r="B345" t="s">
        <v>489</v>
      </c>
      <c r="C345" t="s">
        <v>169</v>
      </c>
      <c r="D345">
        <v>295</v>
      </c>
    </row>
    <row r="346" spans="1:4" ht="15" hidden="1">
      <c r="A346" t="s">
        <v>780</v>
      </c>
      <c r="B346" t="s">
        <v>490</v>
      </c>
      <c r="C346" t="s">
        <v>169</v>
      </c>
      <c r="D346">
        <v>296</v>
      </c>
    </row>
    <row r="347" spans="1:4" ht="15" hidden="1">
      <c r="A347" t="s">
        <v>781</v>
      </c>
      <c r="B347" t="s">
        <v>491</v>
      </c>
      <c r="C347" t="s">
        <v>168</v>
      </c>
      <c r="D347">
        <v>297</v>
      </c>
    </row>
    <row r="348" spans="1:4" ht="15" hidden="1">
      <c r="A348" t="s">
        <v>733</v>
      </c>
      <c r="B348" t="s">
        <v>492</v>
      </c>
      <c r="C348" t="s">
        <v>169</v>
      </c>
      <c r="D348">
        <v>298</v>
      </c>
    </row>
    <row r="349" spans="1:4" ht="15" hidden="1">
      <c r="A349" t="s">
        <v>734</v>
      </c>
      <c r="B349" t="s">
        <v>493</v>
      </c>
      <c r="C349" t="s">
        <v>169</v>
      </c>
      <c r="D349">
        <v>299</v>
      </c>
    </row>
    <row r="350" spans="1:4" ht="15" hidden="1">
      <c r="A350" t="s">
        <v>735</v>
      </c>
      <c r="B350" t="s">
        <v>494</v>
      </c>
      <c r="C350" t="s">
        <v>169</v>
      </c>
      <c r="D350">
        <v>300</v>
      </c>
    </row>
    <row r="351" spans="1:4" ht="15" hidden="1">
      <c r="A351" t="s">
        <v>736</v>
      </c>
      <c r="B351" t="s">
        <v>495</v>
      </c>
      <c r="C351" t="s">
        <v>169</v>
      </c>
      <c r="D351">
        <v>301</v>
      </c>
    </row>
    <row r="352" spans="1:4" ht="15" hidden="1">
      <c r="A352" t="s">
        <v>737</v>
      </c>
      <c r="B352" t="s">
        <v>496</v>
      </c>
      <c r="C352" t="s">
        <v>169</v>
      </c>
      <c r="D352">
        <v>302</v>
      </c>
    </row>
    <row r="353" spans="1:4" ht="15" hidden="1">
      <c r="A353" t="s">
        <v>738</v>
      </c>
      <c r="B353" t="s">
        <v>6</v>
      </c>
      <c r="C353" t="s">
        <v>168</v>
      </c>
      <c r="D353">
        <v>252</v>
      </c>
    </row>
    <row r="354" spans="1:4" ht="15" hidden="1">
      <c r="A354" t="s">
        <v>799</v>
      </c>
      <c r="B354" t="s">
        <v>163</v>
      </c>
      <c r="C354" t="s">
        <v>169</v>
      </c>
      <c r="D354">
        <v>253</v>
      </c>
    </row>
    <row r="355" spans="1:4" ht="15" hidden="1">
      <c r="A355" t="s">
        <v>800</v>
      </c>
      <c r="B355" t="s">
        <v>164</v>
      </c>
      <c r="C355" t="s">
        <v>169</v>
      </c>
      <c r="D355">
        <v>254</v>
      </c>
    </row>
    <row r="356" spans="1:4" ht="15" hidden="1">
      <c r="A356" t="s">
        <v>801</v>
      </c>
      <c r="B356" t="s">
        <v>165</v>
      </c>
      <c r="C356" t="s">
        <v>169</v>
      </c>
      <c r="D356">
        <v>255</v>
      </c>
    </row>
    <row r="357" spans="1:4" ht="15" hidden="1">
      <c r="A357" t="s">
        <v>802</v>
      </c>
      <c r="B357" t="s">
        <v>166</v>
      </c>
      <c r="C357" t="s">
        <v>169</v>
      </c>
      <c r="D357">
        <v>256</v>
      </c>
    </row>
    <row r="358" spans="1:4" ht="15" hidden="1">
      <c r="A358" t="s">
        <v>803</v>
      </c>
      <c r="B358" t="s">
        <v>267</v>
      </c>
      <c r="C358" t="s">
        <v>169</v>
      </c>
      <c r="D358">
        <v>257</v>
      </c>
    </row>
    <row r="359" spans="1:4" ht="15" hidden="1">
      <c r="A359" t="s">
        <v>804</v>
      </c>
      <c r="B359" t="s">
        <v>42</v>
      </c>
      <c r="C359" t="s">
        <v>168</v>
      </c>
      <c r="D359">
        <v>322</v>
      </c>
    </row>
    <row r="360" spans="1:4" ht="15" hidden="1">
      <c r="A360" t="s">
        <v>805</v>
      </c>
      <c r="B360" t="s">
        <v>497</v>
      </c>
      <c r="C360" t="s">
        <v>169</v>
      </c>
      <c r="D360">
        <v>323</v>
      </c>
    </row>
    <row r="361" spans="1:4" ht="15" hidden="1">
      <c r="A361" t="s">
        <v>806</v>
      </c>
      <c r="B361" t="s">
        <v>498</v>
      </c>
      <c r="C361" t="s">
        <v>169</v>
      </c>
      <c r="D361">
        <v>324</v>
      </c>
    </row>
    <row r="362" spans="1:4" ht="15" hidden="1">
      <c r="A362" t="s">
        <v>807</v>
      </c>
      <c r="B362" t="s">
        <v>499</v>
      </c>
      <c r="C362" t="s">
        <v>169</v>
      </c>
      <c r="D362">
        <v>325</v>
      </c>
    </row>
    <row r="363" spans="1:4" ht="15" hidden="1">
      <c r="A363" s="9"/>
      <c r="B363" s="9"/>
      <c r="C363" s="9"/>
      <c r="D363"/>
    </row>
    <row r="364" spans="1:4" ht="15">
      <c r="A364" s="9"/>
      <c r="B364" s="9"/>
      <c r="C364" s="9"/>
      <c r="D364"/>
    </row>
    <row r="365" spans="1:4" ht="15">
      <c r="A365" s="9"/>
      <c r="B365" s="9"/>
      <c r="C365" s="9"/>
      <c r="D365"/>
    </row>
    <row r="366" spans="1:4" ht="15">
      <c r="A366" s="9"/>
      <c r="B366" s="9"/>
      <c r="C366" s="9"/>
      <c r="D366"/>
    </row>
    <row r="367" spans="1:4" ht="15">
      <c r="A367" s="9"/>
      <c r="B367" s="9"/>
      <c r="C367" s="9"/>
      <c r="D367"/>
    </row>
    <row r="368" spans="1:4" ht="15">
      <c r="A368" s="9"/>
      <c r="B368" s="9"/>
      <c r="C368" s="9"/>
      <c r="D368"/>
    </row>
    <row r="369" spans="1:4" ht="15">
      <c r="A369" s="9"/>
      <c r="B369" s="9"/>
      <c r="C369" s="9"/>
      <c r="D369"/>
    </row>
    <row r="370" spans="1:4" ht="15">
      <c r="A370" s="9"/>
      <c r="B370" s="9"/>
      <c r="C370" s="9"/>
      <c r="D370"/>
    </row>
    <row r="371" spans="1:4" ht="15">
      <c r="A371" s="9"/>
      <c r="B371" s="9"/>
      <c r="C371" s="9"/>
      <c r="D371"/>
    </row>
    <row r="372" spans="1:4" ht="15">
      <c r="A372" s="9"/>
      <c r="B372" s="9"/>
      <c r="C372" s="9"/>
      <c r="D372"/>
    </row>
    <row r="373" spans="1:4" ht="15">
      <c r="A373" s="9"/>
      <c r="B373" s="9"/>
      <c r="C373" s="9"/>
      <c r="D373"/>
    </row>
    <row r="374" spans="1:4" ht="15">
      <c r="A374" s="9"/>
      <c r="B374" s="9"/>
      <c r="C374" s="9"/>
      <c r="D374"/>
    </row>
    <row r="375" spans="1:4" ht="15">
      <c r="A375" s="9"/>
      <c r="B375" s="9"/>
      <c r="C375" s="9"/>
      <c r="D375"/>
    </row>
    <row r="376" spans="1:4" ht="15">
      <c r="A376" s="9"/>
      <c r="B376" s="9"/>
      <c r="C376" s="9"/>
      <c r="D376"/>
    </row>
    <row r="377" spans="1:4" ht="15">
      <c r="A377" s="9"/>
      <c r="B377" s="9"/>
      <c r="C377" s="9"/>
      <c r="D377"/>
    </row>
    <row r="378" spans="1:3" ht="15">
      <c r="A378" s="9"/>
      <c r="B378" s="9"/>
      <c r="C378" s="9"/>
    </row>
    <row r="379" spans="1:3" ht="15">
      <c r="A379" s="9"/>
      <c r="B379" s="9"/>
      <c r="C379" s="9"/>
    </row>
    <row r="380" spans="1:3" ht="15">
      <c r="A380" s="9"/>
      <c r="B380" s="9"/>
      <c r="C380" s="9"/>
    </row>
    <row r="381" spans="1:3" ht="15">
      <c r="A381" s="9"/>
      <c r="B381" s="9"/>
      <c r="C381" s="9"/>
    </row>
    <row r="382" spans="1:3" ht="15">
      <c r="A382" s="9"/>
      <c r="B382" s="9"/>
      <c r="C382" s="9"/>
    </row>
    <row r="383" spans="1:3" ht="15">
      <c r="A383" s="9"/>
      <c r="B383" s="9"/>
      <c r="C383" s="9"/>
    </row>
    <row r="384" spans="1:3" ht="15">
      <c r="A384" s="9"/>
      <c r="B384" s="9"/>
      <c r="C384" s="9"/>
    </row>
    <row r="385" spans="1:3" ht="15">
      <c r="A385" s="9"/>
      <c r="B385" s="9"/>
      <c r="C385" s="9"/>
    </row>
    <row r="386" spans="1:3" ht="15">
      <c r="A386" s="9"/>
      <c r="B386" s="9"/>
      <c r="C386" s="9"/>
    </row>
    <row r="387" spans="1:3" ht="15">
      <c r="A387" s="9"/>
      <c r="B387" s="9"/>
      <c r="C387" s="9"/>
    </row>
    <row r="388" spans="1:3" ht="15">
      <c r="A388" s="9"/>
      <c r="B388" s="9"/>
      <c r="C388" s="9"/>
    </row>
    <row r="389" spans="1:3" ht="15">
      <c r="A389" s="9"/>
      <c r="B389" s="9"/>
      <c r="C389" s="9"/>
    </row>
    <row r="390" spans="1:3" ht="15">
      <c r="A390" s="9"/>
      <c r="B390" s="9"/>
      <c r="C390" s="9"/>
    </row>
    <row r="391" spans="1:3" ht="15">
      <c r="A391" s="9"/>
      <c r="B391" s="9"/>
      <c r="C391" s="9"/>
    </row>
    <row r="392" spans="1:3" ht="15">
      <c r="A392" s="9"/>
      <c r="B392" s="9"/>
      <c r="C392" s="9"/>
    </row>
    <row r="393" spans="1:3" ht="15">
      <c r="A393" s="9"/>
      <c r="B393" s="9"/>
      <c r="C393" s="9"/>
    </row>
    <row r="394" spans="1:3" ht="15">
      <c r="A394" s="9"/>
      <c r="B394" s="9"/>
      <c r="C394" s="9"/>
    </row>
    <row r="395" spans="1:3" ht="15">
      <c r="A395" s="9"/>
      <c r="B395" s="9"/>
      <c r="C395" s="9"/>
    </row>
    <row r="396" spans="1:3" ht="15">
      <c r="A396" s="9"/>
      <c r="B396" s="9"/>
      <c r="C396" s="9"/>
    </row>
    <row r="397" spans="1:3" ht="15">
      <c r="A397" s="9"/>
      <c r="B397" s="9"/>
      <c r="C397" s="9"/>
    </row>
    <row r="398" spans="1:3" ht="15">
      <c r="A398" s="9"/>
      <c r="B398" s="9"/>
      <c r="C398" s="9"/>
    </row>
    <row r="399" spans="1:3" ht="15">
      <c r="A399" s="9"/>
      <c r="B399" s="9"/>
      <c r="C399" s="9"/>
    </row>
    <row r="400" spans="1:3" ht="15">
      <c r="A400" s="9"/>
      <c r="B400" s="9"/>
      <c r="C400" s="9"/>
    </row>
    <row r="401" spans="1:3" ht="15">
      <c r="A401" s="9"/>
      <c r="B401" s="9"/>
      <c r="C401" s="9"/>
    </row>
    <row r="402" spans="1:3" ht="15">
      <c r="A402" s="9"/>
      <c r="B402" s="9"/>
      <c r="C402" s="9"/>
    </row>
    <row r="403" spans="1:3" ht="15">
      <c r="A403" s="9"/>
      <c r="B403" s="9"/>
      <c r="C403" s="9"/>
    </row>
    <row r="404" spans="1:3" ht="15">
      <c r="A404" s="9"/>
      <c r="B404" s="9"/>
      <c r="C404" s="9"/>
    </row>
    <row r="405" spans="1:3" ht="15">
      <c r="A405" s="9"/>
      <c r="B405" s="9"/>
      <c r="C405" s="9"/>
    </row>
    <row r="406" spans="1:3" ht="15">
      <c r="A406" s="9"/>
      <c r="B406" s="9"/>
      <c r="C406" s="9"/>
    </row>
    <row r="407" spans="1:3" ht="15">
      <c r="A407" s="9"/>
      <c r="B407" s="9"/>
      <c r="C407" s="9"/>
    </row>
    <row r="408" spans="1:3" ht="15">
      <c r="A408" s="9"/>
      <c r="B408" s="9"/>
      <c r="C408" s="9"/>
    </row>
    <row r="409" spans="1:3" ht="15">
      <c r="A409" s="9"/>
      <c r="B409" s="9"/>
      <c r="C409" s="9"/>
    </row>
    <row r="410" spans="1:3" ht="15">
      <c r="A410" s="9"/>
      <c r="B410" s="9"/>
      <c r="C410" s="9"/>
    </row>
    <row r="411" spans="1:3" ht="15">
      <c r="A411" s="9"/>
      <c r="B411" s="9"/>
      <c r="C411" s="9"/>
    </row>
    <row r="412" spans="1:3" ht="15">
      <c r="A412" s="9"/>
      <c r="B412" s="9"/>
      <c r="C412" s="9"/>
    </row>
    <row r="413" spans="1:3" ht="15">
      <c r="A413" s="9"/>
      <c r="B413" s="9"/>
      <c r="C413" s="9"/>
    </row>
    <row r="414" spans="1:3" ht="15">
      <c r="A414" s="9"/>
      <c r="B414" s="9"/>
      <c r="C414" s="9"/>
    </row>
    <row r="415" spans="1:3" ht="15">
      <c r="A415" s="9"/>
      <c r="B415" s="9"/>
      <c r="C415" s="9"/>
    </row>
    <row r="416" spans="1:3" ht="15">
      <c r="A416" s="9"/>
      <c r="B416" s="9"/>
      <c r="C416" s="9"/>
    </row>
    <row r="417" spans="1:3" ht="15">
      <c r="A417" s="9"/>
      <c r="B417" s="9"/>
      <c r="C417" s="9"/>
    </row>
  </sheetData>
  <sheetProtection selectLockedCells="1"/>
  <autoFilter ref="A57:D377"/>
  <conditionalFormatting sqref="C10:C13">
    <cfRule type="cellIs" priority="6" dxfId="25" operator="equal">
      <formula>"Yes"</formula>
    </cfRule>
    <cfRule type="cellIs" priority="7" dxfId="26" operator="equal" stopIfTrue="1">
      <formula>"No"</formula>
    </cfRule>
  </conditionalFormatting>
  <conditionalFormatting sqref="C38">
    <cfRule type="expression" priority="4" dxfId="19" stopIfTrue="1">
      <formula>""</formula>
    </cfRule>
    <cfRule type="expression" priority="5" dxfId="0">
      <formula>"&gt;0"</formula>
    </cfRule>
  </conditionalFormatting>
  <conditionalFormatting sqref="C39">
    <cfRule type="expression" priority="2" dxfId="19" stopIfTrue="1">
      <formula>""</formula>
    </cfRule>
    <cfRule type="expression" priority="3" dxfId="17">
      <formula>"&gt;0"</formula>
    </cfRule>
  </conditionalFormatting>
  <conditionalFormatting sqref="B18:B32">
    <cfRule type="cellIs" priority="1" dxfId="27" operator="equal" stopIfTrue="1">
      <formula>"Leader: "</formula>
    </cfRule>
  </conditionalFormatting>
  <dataValidations count="1">
    <dataValidation type="list" allowBlank="1" showInputMessage="1" showErrorMessage="1" promptTitle="Explanation" prompt="Please select from the drop down list the project WBS code as used in the DoW" sqref="A2">
      <formula1>$A$58:$A$362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58"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E1380"/>
  <sheetViews>
    <sheetView zoomScalePageLayoutView="0" workbookViewId="0" topLeftCell="A1">
      <selection activeCell="E4" sqref="E4"/>
    </sheetView>
  </sheetViews>
  <sheetFormatPr defaultColWidth="9.00390625" defaultRowHeight="15"/>
  <cols>
    <col min="1" max="1" width="4.00390625" style="0" bestFit="1" customWidth="1"/>
    <col min="2" max="2" width="15.140625" style="0" bestFit="1" customWidth="1"/>
    <col min="3" max="3" width="23.57421875" style="0" bestFit="1" customWidth="1"/>
    <col min="4" max="4" width="16.57421875" style="0" bestFit="1" customWidth="1"/>
    <col min="5" max="5" width="15.140625" style="0" bestFit="1" customWidth="1"/>
  </cols>
  <sheetData>
    <row r="1" spans="1:5" ht="15">
      <c r="A1" s="53" t="s">
        <v>171</v>
      </c>
      <c r="B1" t="s">
        <v>808</v>
      </c>
      <c r="C1" t="s">
        <v>809</v>
      </c>
      <c r="D1" s="53" t="s">
        <v>175</v>
      </c>
      <c r="E1" s="53" t="s">
        <v>176</v>
      </c>
    </row>
    <row r="2" spans="1:5" ht="15">
      <c r="A2">
        <v>2</v>
      </c>
      <c r="B2" t="s">
        <v>504</v>
      </c>
      <c r="C2" t="str">
        <f>B2&amp;E2</f>
        <v>03.00ENAV</v>
      </c>
      <c r="D2" t="s">
        <v>172</v>
      </c>
      <c r="E2" t="s">
        <v>177</v>
      </c>
    </row>
    <row r="3" spans="1:5" ht="15">
      <c r="A3">
        <v>3</v>
      </c>
      <c r="B3" t="s">
        <v>505</v>
      </c>
      <c r="C3" t="str">
        <f aca="true" t="shared" si="0" ref="C3:C66">B3&amp;E3</f>
        <v>03.01ENAV</v>
      </c>
      <c r="D3" t="s">
        <v>172</v>
      </c>
      <c r="E3" t="s">
        <v>177</v>
      </c>
    </row>
    <row r="4" spans="1:5" ht="15">
      <c r="A4">
        <v>4</v>
      </c>
      <c r="B4" t="s">
        <v>506</v>
      </c>
      <c r="C4" t="str">
        <f t="shared" si="0"/>
        <v>03.01.01AENA</v>
      </c>
      <c r="D4" t="s">
        <v>172</v>
      </c>
      <c r="E4" t="s">
        <v>178</v>
      </c>
    </row>
    <row r="5" spans="1:5" ht="15">
      <c r="A5">
        <v>4</v>
      </c>
      <c r="B5" t="s">
        <v>506</v>
      </c>
      <c r="C5" t="str">
        <f t="shared" si="0"/>
        <v>03.01.01DFS</v>
      </c>
      <c r="D5" t="s">
        <v>179</v>
      </c>
      <c r="E5" t="s">
        <v>180</v>
      </c>
    </row>
    <row r="6" spans="1:5" ht="15">
      <c r="A6">
        <v>4</v>
      </c>
      <c r="B6" t="s">
        <v>506</v>
      </c>
      <c r="C6" t="str">
        <f t="shared" si="0"/>
        <v>03.01.01ENAV</v>
      </c>
      <c r="D6" t="s">
        <v>179</v>
      </c>
      <c r="E6" t="s">
        <v>177</v>
      </c>
    </row>
    <row r="7" spans="1:5" ht="15">
      <c r="A7">
        <v>4</v>
      </c>
      <c r="B7" t="s">
        <v>506</v>
      </c>
      <c r="C7" t="str">
        <f t="shared" si="0"/>
        <v>03.01.01EUROCONTROL</v>
      </c>
      <c r="D7" t="s">
        <v>179</v>
      </c>
      <c r="E7" t="s">
        <v>181</v>
      </c>
    </row>
    <row r="8" spans="1:5" ht="15">
      <c r="A8">
        <v>4</v>
      </c>
      <c r="B8" t="s">
        <v>506</v>
      </c>
      <c r="C8" t="str">
        <f t="shared" si="0"/>
        <v>03.01.01NATS</v>
      </c>
      <c r="D8" t="s">
        <v>179</v>
      </c>
      <c r="E8" t="s">
        <v>182</v>
      </c>
    </row>
    <row r="9" spans="1:5" ht="15">
      <c r="A9">
        <v>4</v>
      </c>
      <c r="B9" t="s">
        <v>506</v>
      </c>
      <c r="C9" t="str">
        <f t="shared" si="0"/>
        <v>03.01.01NORACON</v>
      </c>
      <c r="D9" t="s">
        <v>179</v>
      </c>
      <c r="E9" t="s">
        <v>183</v>
      </c>
    </row>
    <row r="10" spans="1:5" ht="15">
      <c r="A10">
        <v>4</v>
      </c>
      <c r="B10" t="s">
        <v>506</v>
      </c>
      <c r="C10" t="str">
        <f t="shared" si="0"/>
        <v>03.01.01SELEX</v>
      </c>
      <c r="D10" t="s">
        <v>179</v>
      </c>
      <c r="E10" t="s">
        <v>184</v>
      </c>
    </row>
    <row r="11" spans="1:5" ht="15">
      <c r="A11">
        <v>4</v>
      </c>
      <c r="B11" t="s">
        <v>506</v>
      </c>
      <c r="C11" t="str">
        <f t="shared" si="0"/>
        <v>03.01.01THALES</v>
      </c>
      <c r="D11" t="s">
        <v>179</v>
      </c>
      <c r="E11" t="s">
        <v>185</v>
      </c>
    </row>
    <row r="12" spans="1:5" ht="15">
      <c r="A12">
        <v>5</v>
      </c>
      <c r="B12" t="s">
        <v>507</v>
      </c>
      <c r="C12" t="str">
        <f t="shared" si="0"/>
        <v>03.01.02DFS</v>
      </c>
      <c r="D12" t="s">
        <v>172</v>
      </c>
      <c r="E12" t="s">
        <v>180</v>
      </c>
    </row>
    <row r="13" spans="1:5" ht="15">
      <c r="A13">
        <v>5</v>
      </c>
      <c r="B13" t="s">
        <v>507</v>
      </c>
      <c r="C13" t="str">
        <f t="shared" si="0"/>
        <v>03.01.02AENA</v>
      </c>
      <c r="D13" t="s">
        <v>179</v>
      </c>
      <c r="E13" t="s">
        <v>178</v>
      </c>
    </row>
    <row r="14" spans="1:5" ht="15">
      <c r="A14">
        <v>5</v>
      </c>
      <c r="B14" t="s">
        <v>507</v>
      </c>
      <c r="C14" t="str">
        <f t="shared" si="0"/>
        <v>03.01.02ENAV</v>
      </c>
      <c r="D14" t="s">
        <v>179</v>
      </c>
      <c r="E14" t="s">
        <v>177</v>
      </c>
    </row>
    <row r="15" spans="1:5" ht="15">
      <c r="A15">
        <v>5</v>
      </c>
      <c r="B15" t="s">
        <v>507</v>
      </c>
      <c r="C15" t="str">
        <f t="shared" si="0"/>
        <v>03.01.02NATS</v>
      </c>
      <c r="D15" t="s">
        <v>179</v>
      </c>
      <c r="E15" t="s">
        <v>182</v>
      </c>
    </row>
    <row r="16" spans="1:5" ht="15">
      <c r="A16">
        <v>5</v>
      </c>
      <c r="B16" t="s">
        <v>507</v>
      </c>
      <c r="C16" t="str">
        <f t="shared" si="0"/>
        <v>03.01.02THALES</v>
      </c>
      <c r="D16" t="s">
        <v>179</v>
      </c>
      <c r="E16" t="s">
        <v>185</v>
      </c>
    </row>
    <row r="17" spans="1:5" ht="15">
      <c r="A17">
        <v>6</v>
      </c>
      <c r="B17" t="s">
        <v>508</v>
      </c>
      <c r="C17" t="str">
        <f t="shared" si="0"/>
        <v>03.01.03ENAV</v>
      </c>
      <c r="D17" t="s">
        <v>172</v>
      </c>
      <c r="E17" t="s">
        <v>177</v>
      </c>
    </row>
    <row r="18" spans="1:5" ht="15">
      <c r="A18">
        <v>6</v>
      </c>
      <c r="B18" t="s">
        <v>508</v>
      </c>
      <c r="C18" t="str">
        <f t="shared" si="0"/>
        <v>03.01.03AENA</v>
      </c>
      <c r="D18" t="s">
        <v>179</v>
      </c>
      <c r="E18" t="s">
        <v>178</v>
      </c>
    </row>
    <row r="19" spans="1:5" ht="15">
      <c r="A19">
        <v>6</v>
      </c>
      <c r="B19" t="s">
        <v>508</v>
      </c>
      <c r="C19" t="str">
        <f t="shared" si="0"/>
        <v>03.01.03AIRBUS</v>
      </c>
      <c r="D19" t="s">
        <v>179</v>
      </c>
      <c r="E19" t="s">
        <v>186</v>
      </c>
    </row>
    <row r="20" spans="1:5" ht="15">
      <c r="A20">
        <v>6</v>
      </c>
      <c r="B20" t="s">
        <v>508</v>
      </c>
      <c r="C20" t="str">
        <f t="shared" si="0"/>
        <v>03.01.03ALENIA</v>
      </c>
      <c r="D20" t="s">
        <v>179</v>
      </c>
      <c r="E20" t="s">
        <v>187</v>
      </c>
    </row>
    <row r="21" spans="1:5" ht="15">
      <c r="A21">
        <v>6</v>
      </c>
      <c r="B21" t="s">
        <v>508</v>
      </c>
      <c r="C21" t="str">
        <f t="shared" si="0"/>
        <v>03.01.03DFS</v>
      </c>
      <c r="D21" t="s">
        <v>179</v>
      </c>
      <c r="E21" t="s">
        <v>180</v>
      </c>
    </row>
    <row r="22" spans="1:5" ht="15">
      <c r="A22">
        <v>6</v>
      </c>
      <c r="B22" t="s">
        <v>508</v>
      </c>
      <c r="C22" t="str">
        <f t="shared" si="0"/>
        <v>03.01.03THALES</v>
      </c>
      <c r="D22" t="s">
        <v>179</v>
      </c>
      <c r="E22" t="s">
        <v>185</v>
      </c>
    </row>
    <row r="23" spans="1:5" ht="15">
      <c r="A23">
        <v>7</v>
      </c>
      <c r="B23" t="s">
        <v>509</v>
      </c>
      <c r="C23" t="str">
        <f t="shared" si="0"/>
        <v>03.02EUROCONTROL</v>
      </c>
      <c r="D23" t="s">
        <v>172</v>
      </c>
      <c r="E23" t="s">
        <v>181</v>
      </c>
    </row>
    <row r="24" spans="1:5" ht="15">
      <c r="A24">
        <v>8</v>
      </c>
      <c r="B24" t="s">
        <v>510</v>
      </c>
      <c r="C24" t="str">
        <f t="shared" si="0"/>
        <v>03.02.01DFS</v>
      </c>
      <c r="D24" t="s">
        <v>172</v>
      </c>
      <c r="E24" t="s">
        <v>180</v>
      </c>
    </row>
    <row r="25" spans="1:5" ht="15">
      <c r="A25">
        <v>8</v>
      </c>
      <c r="B25" t="s">
        <v>510</v>
      </c>
      <c r="C25" t="str">
        <f t="shared" si="0"/>
        <v>03.02.01AENA</v>
      </c>
      <c r="D25" t="s">
        <v>179</v>
      </c>
      <c r="E25" t="s">
        <v>178</v>
      </c>
    </row>
    <row r="26" spans="1:5" ht="15">
      <c r="A26">
        <v>8</v>
      </c>
      <c r="B26" t="s">
        <v>510</v>
      </c>
      <c r="C26" t="str">
        <f t="shared" si="0"/>
        <v>03.02.01AIRBUS</v>
      </c>
      <c r="D26" t="s">
        <v>179</v>
      </c>
      <c r="E26" t="s">
        <v>186</v>
      </c>
    </row>
    <row r="27" spans="1:5" ht="15">
      <c r="A27">
        <v>8</v>
      </c>
      <c r="B27" t="s">
        <v>510</v>
      </c>
      <c r="C27" t="str">
        <f t="shared" si="0"/>
        <v>03.02.01ALENIA</v>
      </c>
      <c r="D27" t="s">
        <v>179</v>
      </c>
      <c r="E27" t="s">
        <v>187</v>
      </c>
    </row>
    <row r="28" spans="1:5" ht="15">
      <c r="A28">
        <v>8</v>
      </c>
      <c r="B28" t="s">
        <v>510</v>
      </c>
      <c r="C28" t="str">
        <f t="shared" si="0"/>
        <v>03.02.01DSNA</v>
      </c>
      <c r="D28" t="s">
        <v>179</v>
      </c>
      <c r="E28" t="s">
        <v>189</v>
      </c>
    </row>
    <row r="29" spans="1:5" ht="15">
      <c r="A29">
        <v>8</v>
      </c>
      <c r="B29" t="s">
        <v>510</v>
      </c>
      <c r="C29" t="str">
        <f t="shared" si="0"/>
        <v>03.02.01ENAV</v>
      </c>
      <c r="D29" t="s">
        <v>179</v>
      </c>
      <c r="E29" t="s">
        <v>177</v>
      </c>
    </row>
    <row r="30" spans="1:5" ht="15">
      <c r="A30">
        <v>8</v>
      </c>
      <c r="B30" t="s">
        <v>510</v>
      </c>
      <c r="C30" t="str">
        <f t="shared" si="0"/>
        <v>03.02.01EUROCONTROL</v>
      </c>
      <c r="D30" t="s">
        <v>179</v>
      </c>
      <c r="E30" t="s">
        <v>181</v>
      </c>
    </row>
    <row r="31" spans="1:5" ht="15">
      <c r="A31">
        <v>8</v>
      </c>
      <c r="B31" t="s">
        <v>510</v>
      </c>
      <c r="C31" t="str">
        <f t="shared" si="0"/>
        <v>03.02.01INDRA</v>
      </c>
      <c r="D31" t="s">
        <v>179</v>
      </c>
      <c r="E31" t="s">
        <v>188</v>
      </c>
    </row>
    <row r="32" spans="1:5" ht="15">
      <c r="A32">
        <v>8</v>
      </c>
      <c r="B32" t="s">
        <v>510</v>
      </c>
      <c r="C32" t="str">
        <f t="shared" si="0"/>
        <v>03.02.01NORACON</v>
      </c>
      <c r="D32" t="s">
        <v>179</v>
      </c>
      <c r="E32" t="s">
        <v>183</v>
      </c>
    </row>
    <row r="33" spans="1:5" ht="15">
      <c r="A33">
        <v>8</v>
      </c>
      <c r="B33" t="s">
        <v>510</v>
      </c>
      <c r="C33" t="str">
        <f t="shared" si="0"/>
        <v>03.02.01SELEX</v>
      </c>
      <c r="D33" t="s">
        <v>179</v>
      </c>
      <c r="E33" t="s">
        <v>184</v>
      </c>
    </row>
    <row r="34" spans="1:5" ht="15">
      <c r="A34">
        <v>8</v>
      </c>
      <c r="B34" t="s">
        <v>510</v>
      </c>
      <c r="C34" t="str">
        <f t="shared" si="0"/>
        <v>03.02.01THALES</v>
      </c>
      <c r="D34" t="s">
        <v>179</v>
      </c>
      <c r="E34" t="s">
        <v>185</v>
      </c>
    </row>
    <row r="35" spans="1:5" ht="15">
      <c r="A35">
        <v>9</v>
      </c>
      <c r="B35" t="s">
        <v>511</v>
      </c>
      <c r="C35" t="str">
        <f t="shared" si="0"/>
        <v>03.02.02EUROCONTROL</v>
      </c>
      <c r="D35" t="s">
        <v>172</v>
      </c>
      <c r="E35" t="s">
        <v>181</v>
      </c>
    </row>
    <row r="36" spans="1:5" ht="15">
      <c r="A36">
        <v>9</v>
      </c>
      <c r="B36" t="s">
        <v>511</v>
      </c>
      <c r="C36" t="str">
        <f t="shared" si="0"/>
        <v>03.02.02AENA</v>
      </c>
      <c r="D36" t="s">
        <v>179</v>
      </c>
      <c r="E36" t="s">
        <v>178</v>
      </c>
    </row>
    <row r="37" spans="1:5" ht="15">
      <c r="A37">
        <v>9</v>
      </c>
      <c r="B37" t="s">
        <v>511</v>
      </c>
      <c r="C37" t="str">
        <f t="shared" si="0"/>
        <v>03.02.02AIRBUS</v>
      </c>
      <c r="D37" t="s">
        <v>179</v>
      </c>
      <c r="E37" t="s">
        <v>186</v>
      </c>
    </row>
    <row r="38" spans="1:5" ht="15">
      <c r="A38">
        <v>9</v>
      </c>
      <c r="B38" t="s">
        <v>511</v>
      </c>
      <c r="C38" t="str">
        <f t="shared" si="0"/>
        <v>03.02.02ALENIA</v>
      </c>
      <c r="D38" t="s">
        <v>179</v>
      </c>
      <c r="E38" t="s">
        <v>187</v>
      </c>
    </row>
    <row r="39" spans="1:5" ht="15">
      <c r="A39">
        <v>9</v>
      </c>
      <c r="B39" t="s">
        <v>511</v>
      </c>
      <c r="C39" t="str">
        <f t="shared" si="0"/>
        <v>03.02.02DFS</v>
      </c>
      <c r="D39" t="s">
        <v>179</v>
      </c>
      <c r="E39" t="s">
        <v>180</v>
      </c>
    </row>
    <row r="40" spans="1:5" ht="15">
      <c r="A40">
        <v>9</v>
      </c>
      <c r="B40" t="s">
        <v>511</v>
      </c>
      <c r="C40" t="str">
        <f t="shared" si="0"/>
        <v>03.02.02DSNA</v>
      </c>
      <c r="D40" t="s">
        <v>179</v>
      </c>
      <c r="E40" t="s">
        <v>189</v>
      </c>
    </row>
    <row r="41" spans="1:5" ht="15">
      <c r="A41">
        <v>9</v>
      </c>
      <c r="B41" t="s">
        <v>511</v>
      </c>
      <c r="C41" t="str">
        <f t="shared" si="0"/>
        <v>03.02.02ENAV</v>
      </c>
      <c r="D41" t="s">
        <v>179</v>
      </c>
      <c r="E41" t="s">
        <v>177</v>
      </c>
    </row>
    <row r="42" spans="1:5" ht="15">
      <c r="A42">
        <v>9</v>
      </c>
      <c r="B42" t="s">
        <v>511</v>
      </c>
      <c r="C42" t="str">
        <f t="shared" si="0"/>
        <v>03.02.02INDRA</v>
      </c>
      <c r="D42" t="s">
        <v>179</v>
      </c>
      <c r="E42" t="s">
        <v>188</v>
      </c>
    </row>
    <row r="43" spans="1:5" ht="15">
      <c r="A43">
        <v>9</v>
      </c>
      <c r="B43" t="s">
        <v>511</v>
      </c>
      <c r="C43" t="str">
        <f t="shared" si="0"/>
        <v>03.02.02NATS</v>
      </c>
      <c r="D43" t="s">
        <v>179</v>
      </c>
      <c r="E43" t="s">
        <v>182</v>
      </c>
    </row>
    <row r="44" spans="1:5" ht="15">
      <c r="A44">
        <v>9</v>
      </c>
      <c r="B44" t="s">
        <v>511</v>
      </c>
      <c r="C44" t="str">
        <f t="shared" si="0"/>
        <v>03.02.02NORACON</v>
      </c>
      <c r="D44" t="s">
        <v>179</v>
      </c>
      <c r="E44" t="s">
        <v>183</v>
      </c>
    </row>
    <row r="45" spans="1:5" ht="15">
      <c r="A45">
        <v>9</v>
      </c>
      <c r="B45" t="s">
        <v>511</v>
      </c>
      <c r="C45" t="str">
        <f t="shared" si="0"/>
        <v>03.02.02THALES</v>
      </c>
      <c r="D45" t="s">
        <v>179</v>
      </c>
      <c r="E45" t="s">
        <v>185</v>
      </c>
    </row>
    <row r="46" spans="1:5" ht="15">
      <c r="A46">
        <v>10</v>
      </c>
      <c r="B46" t="s">
        <v>512</v>
      </c>
      <c r="C46" t="str">
        <f t="shared" si="0"/>
        <v>03.03AENA</v>
      </c>
      <c r="D46" t="s">
        <v>172</v>
      </c>
      <c r="E46" t="s">
        <v>178</v>
      </c>
    </row>
    <row r="47" spans="1:5" ht="15">
      <c r="A47">
        <v>11</v>
      </c>
      <c r="B47" t="s">
        <v>513</v>
      </c>
      <c r="C47" t="str">
        <f t="shared" si="0"/>
        <v>03.03.01ENAV</v>
      </c>
      <c r="D47" t="s">
        <v>172</v>
      </c>
      <c r="E47" t="s">
        <v>177</v>
      </c>
    </row>
    <row r="48" spans="1:5" ht="15">
      <c r="A48">
        <v>11</v>
      </c>
      <c r="B48" t="s">
        <v>513</v>
      </c>
      <c r="C48" t="str">
        <f t="shared" si="0"/>
        <v>03.03.01AENA</v>
      </c>
      <c r="D48" t="s">
        <v>179</v>
      </c>
      <c r="E48" t="s">
        <v>178</v>
      </c>
    </row>
    <row r="49" spans="1:5" ht="15">
      <c r="A49">
        <v>11</v>
      </c>
      <c r="B49" t="s">
        <v>513</v>
      </c>
      <c r="C49" t="str">
        <f t="shared" si="0"/>
        <v>03.03.01ALENIA</v>
      </c>
      <c r="D49" t="s">
        <v>179</v>
      </c>
      <c r="E49" t="s">
        <v>187</v>
      </c>
    </row>
    <row r="50" spans="1:5" ht="15">
      <c r="A50">
        <v>11</v>
      </c>
      <c r="B50" t="s">
        <v>513</v>
      </c>
      <c r="C50" t="str">
        <f t="shared" si="0"/>
        <v>03.03.01DFS</v>
      </c>
      <c r="D50" t="s">
        <v>179</v>
      </c>
      <c r="E50" t="s">
        <v>180</v>
      </c>
    </row>
    <row r="51" spans="1:5" ht="15">
      <c r="A51">
        <v>11</v>
      </c>
      <c r="B51" t="s">
        <v>513</v>
      </c>
      <c r="C51" t="str">
        <f t="shared" si="0"/>
        <v>03.03.01EUROCONTROL</v>
      </c>
      <c r="D51" t="s">
        <v>179</v>
      </c>
      <c r="E51" t="s">
        <v>181</v>
      </c>
    </row>
    <row r="52" spans="1:5" ht="15">
      <c r="A52">
        <v>11</v>
      </c>
      <c r="B52" t="s">
        <v>513</v>
      </c>
      <c r="C52" t="str">
        <f t="shared" si="0"/>
        <v>03.03.01INDRA</v>
      </c>
      <c r="D52" t="s">
        <v>179</v>
      </c>
      <c r="E52" t="s">
        <v>188</v>
      </c>
    </row>
    <row r="53" spans="1:5" ht="15">
      <c r="A53">
        <v>11</v>
      </c>
      <c r="B53" t="s">
        <v>513</v>
      </c>
      <c r="C53" t="str">
        <f t="shared" si="0"/>
        <v>03.03.01NATS</v>
      </c>
      <c r="D53" t="s">
        <v>179</v>
      </c>
      <c r="E53" t="s">
        <v>182</v>
      </c>
    </row>
    <row r="54" spans="1:5" ht="15">
      <c r="A54">
        <v>11</v>
      </c>
      <c r="B54" t="s">
        <v>513</v>
      </c>
      <c r="C54" t="str">
        <f t="shared" si="0"/>
        <v>03.03.01THALES</v>
      </c>
      <c r="D54" t="s">
        <v>179</v>
      </c>
      <c r="E54" t="s">
        <v>185</v>
      </c>
    </row>
    <row r="55" spans="1:5" ht="15">
      <c r="A55">
        <v>12</v>
      </c>
      <c r="B55" t="s">
        <v>514</v>
      </c>
      <c r="C55" t="str">
        <f t="shared" si="0"/>
        <v>03.03.02EUROCONTROL</v>
      </c>
      <c r="D55" t="s">
        <v>172</v>
      </c>
      <c r="E55" t="s">
        <v>181</v>
      </c>
    </row>
    <row r="56" spans="1:5" ht="15">
      <c r="A56">
        <v>12</v>
      </c>
      <c r="B56" t="s">
        <v>514</v>
      </c>
      <c r="C56" t="str">
        <f t="shared" si="0"/>
        <v>03.03.02AENA</v>
      </c>
      <c r="D56" t="s">
        <v>179</v>
      </c>
      <c r="E56" t="s">
        <v>178</v>
      </c>
    </row>
    <row r="57" spans="1:5" ht="15">
      <c r="A57">
        <v>12</v>
      </c>
      <c r="B57" t="s">
        <v>514</v>
      </c>
      <c r="C57" t="str">
        <f t="shared" si="0"/>
        <v>03.03.02AIRBUS</v>
      </c>
      <c r="D57" t="s">
        <v>179</v>
      </c>
      <c r="E57" t="s">
        <v>186</v>
      </c>
    </row>
    <row r="58" spans="1:5" ht="15">
      <c r="A58">
        <v>12</v>
      </c>
      <c r="B58" t="s">
        <v>514</v>
      </c>
      <c r="C58" t="str">
        <f t="shared" si="0"/>
        <v>03.03.02DFS</v>
      </c>
      <c r="D58" t="s">
        <v>179</v>
      </c>
      <c r="E58" t="s">
        <v>180</v>
      </c>
    </row>
    <row r="59" spans="1:5" ht="15">
      <c r="A59">
        <v>12</v>
      </c>
      <c r="B59" t="s">
        <v>514</v>
      </c>
      <c r="C59" t="str">
        <f t="shared" si="0"/>
        <v>03.03.02DSNA</v>
      </c>
      <c r="D59" t="s">
        <v>179</v>
      </c>
      <c r="E59" t="s">
        <v>189</v>
      </c>
    </row>
    <row r="60" spans="1:5" ht="15">
      <c r="A60">
        <v>12</v>
      </c>
      <c r="B60" t="s">
        <v>514</v>
      </c>
      <c r="C60" t="str">
        <f t="shared" si="0"/>
        <v>03.03.02ENAV</v>
      </c>
      <c r="D60" t="s">
        <v>179</v>
      </c>
      <c r="E60" t="s">
        <v>177</v>
      </c>
    </row>
    <row r="61" spans="1:5" ht="15">
      <c r="A61">
        <v>12</v>
      </c>
      <c r="B61" t="s">
        <v>514</v>
      </c>
      <c r="C61" t="str">
        <f t="shared" si="0"/>
        <v>03.03.02INDRA</v>
      </c>
      <c r="D61" t="s">
        <v>179</v>
      </c>
      <c r="E61" t="s">
        <v>188</v>
      </c>
    </row>
    <row r="62" spans="1:5" ht="15">
      <c r="A62">
        <v>12</v>
      </c>
      <c r="B62" t="s">
        <v>514</v>
      </c>
      <c r="C62" t="str">
        <f t="shared" si="0"/>
        <v>03.03.02NATS</v>
      </c>
      <c r="D62" t="s">
        <v>179</v>
      </c>
      <c r="E62" t="s">
        <v>182</v>
      </c>
    </row>
    <row r="63" spans="1:5" ht="15">
      <c r="A63">
        <v>12</v>
      </c>
      <c r="B63" t="s">
        <v>514</v>
      </c>
      <c r="C63" t="str">
        <f t="shared" si="0"/>
        <v>03.03.02NORACON</v>
      </c>
      <c r="D63" t="s">
        <v>179</v>
      </c>
      <c r="E63" t="s">
        <v>183</v>
      </c>
    </row>
    <row r="64" spans="1:5" ht="15">
      <c r="A64">
        <v>12</v>
      </c>
      <c r="B64" t="s">
        <v>514</v>
      </c>
      <c r="C64" t="str">
        <f t="shared" si="0"/>
        <v>03.03.02SELEX</v>
      </c>
      <c r="D64" t="s">
        <v>179</v>
      </c>
      <c r="E64" t="s">
        <v>184</v>
      </c>
    </row>
    <row r="65" spans="1:5" ht="15">
      <c r="A65">
        <v>12</v>
      </c>
      <c r="B65" t="s">
        <v>514</v>
      </c>
      <c r="C65" t="str">
        <f t="shared" si="0"/>
        <v>03.03.02THALES</v>
      </c>
      <c r="D65" t="s">
        <v>179</v>
      </c>
      <c r="E65" t="s">
        <v>185</v>
      </c>
    </row>
    <row r="66" spans="1:5" ht="15">
      <c r="A66">
        <v>13</v>
      </c>
      <c r="B66" t="s">
        <v>515</v>
      </c>
      <c r="C66" t="str">
        <f t="shared" si="0"/>
        <v>03.03.03AENA</v>
      </c>
      <c r="D66" t="s">
        <v>172</v>
      </c>
      <c r="E66" t="s">
        <v>178</v>
      </c>
    </row>
    <row r="67" spans="1:5" ht="15">
      <c r="A67">
        <v>13</v>
      </c>
      <c r="B67" t="s">
        <v>515</v>
      </c>
      <c r="C67" t="str">
        <f aca="true" t="shared" si="1" ref="C67:C130">B67&amp;E67</f>
        <v>03.03.03AIRBUS</v>
      </c>
      <c r="D67" t="s">
        <v>179</v>
      </c>
      <c r="E67" t="s">
        <v>186</v>
      </c>
    </row>
    <row r="68" spans="1:5" ht="15">
      <c r="A68">
        <v>13</v>
      </c>
      <c r="B68" t="s">
        <v>515</v>
      </c>
      <c r="C68" t="str">
        <f t="shared" si="1"/>
        <v>03.03.03DFS</v>
      </c>
      <c r="D68" t="s">
        <v>179</v>
      </c>
      <c r="E68" t="s">
        <v>180</v>
      </c>
    </row>
    <row r="69" spans="1:5" ht="15">
      <c r="A69">
        <v>13</v>
      </c>
      <c r="B69" t="s">
        <v>515</v>
      </c>
      <c r="C69" t="str">
        <f t="shared" si="1"/>
        <v>03.03.03ENAV</v>
      </c>
      <c r="D69" t="s">
        <v>179</v>
      </c>
      <c r="E69" t="s">
        <v>177</v>
      </c>
    </row>
    <row r="70" spans="1:5" ht="15">
      <c r="A70">
        <v>13</v>
      </c>
      <c r="B70" t="s">
        <v>515</v>
      </c>
      <c r="C70" t="str">
        <f t="shared" si="1"/>
        <v>03.03.03EUROCONTROL</v>
      </c>
      <c r="D70" t="s">
        <v>179</v>
      </c>
      <c r="E70" t="s">
        <v>181</v>
      </c>
    </row>
    <row r="71" spans="1:5" ht="15">
      <c r="A71">
        <v>13</v>
      </c>
      <c r="B71" t="s">
        <v>515</v>
      </c>
      <c r="C71" t="str">
        <f t="shared" si="1"/>
        <v>03.03.03INDRA</v>
      </c>
      <c r="D71" t="s">
        <v>179</v>
      </c>
      <c r="E71" t="s">
        <v>188</v>
      </c>
    </row>
    <row r="72" spans="1:5" ht="15">
      <c r="A72">
        <v>13</v>
      </c>
      <c r="B72" t="s">
        <v>515</v>
      </c>
      <c r="C72" t="str">
        <f t="shared" si="1"/>
        <v>03.03.03NORACON</v>
      </c>
      <c r="D72" t="s">
        <v>179</v>
      </c>
      <c r="E72" t="s">
        <v>183</v>
      </c>
    </row>
    <row r="73" spans="1:5" ht="15">
      <c r="A73">
        <v>13</v>
      </c>
      <c r="B73" t="s">
        <v>515</v>
      </c>
      <c r="C73" t="str">
        <f t="shared" si="1"/>
        <v>03.03.03SELEX</v>
      </c>
      <c r="D73" t="s">
        <v>179</v>
      </c>
      <c r="E73" t="s">
        <v>184</v>
      </c>
    </row>
    <row r="74" spans="1:5" ht="15">
      <c r="A74">
        <v>13</v>
      </c>
      <c r="B74" t="s">
        <v>515</v>
      </c>
      <c r="C74" t="str">
        <f t="shared" si="1"/>
        <v>03.03.03THALES</v>
      </c>
      <c r="D74" t="s">
        <v>179</v>
      </c>
      <c r="E74" t="s">
        <v>185</v>
      </c>
    </row>
    <row r="75" spans="1:5" ht="15">
      <c r="A75">
        <v>15</v>
      </c>
      <c r="B75" t="s">
        <v>516</v>
      </c>
      <c r="C75" t="str">
        <f t="shared" si="1"/>
        <v>04.00DSNA</v>
      </c>
      <c r="D75" t="s">
        <v>172</v>
      </c>
      <c r="E75" t="s">
        <v>189</v>
      </c>
    </row>
    <row r="76" spans="1:5" ht="15">
      <c r="A76">
        <v>16</v>
      </c>
      <c r="B76" t="s">
        <v>517</v>
      </c>
      <c r="C76" t="str">
        <f t="shared" si="1"/>
        <v>04.02DSNA</v>
      </c>
      <c r="D76" t="s">
        <v>172</v>
      </c>
      <c r="E76" t="s">
        <v>189</v>
      </c>
    </row>
    <row r="77" spans="1:5" ht="15">
      <c r="A77">
        <v>16</v>
      </c>
      <c r="B77" t="s">
        <v>517</v>
      </c>
      <c r="C77" t="str">
        <f t="shared" si="1"/>
        <v>04.02AENA</v>
      </c>
      <c r="D77" t="s">
        <v>179</v>
      </c>
      <c r="E77" t="s">
        <v>178</v>
      </c>
    </row>
    <row r="78" spans="1:5" ht="15">
      <c r="A78">
        <v>16</v>
      </c>
      <c r="B78" t="s">
        <v>517</v>
      </c>
      <c r="C78" t="str">
        <f t="shared" si="1"/>
        <v>04.02AIRBUS</v>
      </c>
      <c r="D78" t="s">
        <v>179</v>
      </c>
      <c r="E78" t="s">
        <v>186</v>
      </c>
    </row>
    <row r="79" spans="1:5" ht="15">
      <c r="A79">
        <v>16</v>
      </c>
      <c r="B79" t="s">
        <v>517</v>
      </c>
      <c r="C79" t="str">
        <f t="shared" si="1"/>
        <v>04.02ALENIA</v>
      </c>
      <c r="D79" t="s">
        <v>179</v>
      </c>
      <c r="E79" t="s">
        <v>187</v>
      </c>
    </row>
    <row r="80" spans="1:5" ht="15">
      <c r="A80">
        <v>16</v>
      </c>
      <c r="B80" t="s">
        <v>517</v>
      </c>
      <c r="C80" t="str">
        <f t="shared" si="1"/>
        <v>04.02DFS</v>
      </c>
      <c r="D80" t="s">
        <v>179</v>
      </c>
      <c r="E80" t="s">
        <v>180</v>
      </c>
    </row>
    <row r="81" spans="1:5" ht="15">
      <c r="A81">
        <v>16</v>
      </c>
      <c r="B81" t="s">
        <v>517</v>
      </c>
      <c r="C81" t="str">
        <f t="shared" si="1"/>
        <v>04.02EUROCONTROL</v>
      </c>
      <c r="D81" t="s">
        <v>179</v>
      </c>
      <c r="E81" t="s">
        <v>181</v>
      </c>
    </row>
    <row r="82" spans="1:5" ht="15">
      <c r="A82">
        <v>16</v>
      </c>
      <c r="B82" t="s">
        <v>517</v>
      </c>
      <c r="C82" t="str">
        <f t="shared" si="1"/>
        <v>04.02SELEX</v>
      </c>
      <c r="D82" t="s">
        <v>179</v>
      </c>
      <c r="E82" t="s">
        <v>184</v>
      </c>
    </row>
    <row r="83" spans="1:5" ht="15">
      <c r="A83">
        <v>17</v>
      </c>
      <c r="B83" t="s">
        <v>518</v>
      </c>
      <c r="C83" t="str">
        <f t="shared" si="1"/>
        <v>04.03ENAV</v>
      </c>
      <c r="D83" t="s">
        <v>172</v>
      </c>
      <c r="E83" t="s">
        <v>177</v>
      </c>
    </row>
    <row r="84" spans="1:5" ht="15">
      <c r="A84">
        <v>17</v>
      </c>
      <c r="B84" t="s">
        <v>518</v>
      </c>
      <c r="C84" t="str">
        <f t="shared" si="1"/>
        <v>04.03AIRBUS</v>
      </c>
      <c r="D84" t="s">
        <v>179</v>
      </c>
      <c r="E84" t="s">
        <v>186</v>
      </c>
    </row>
    <row r="85" spans="1:5" ht="15">
      <c r="A85">
        <v>17</v>
      </c>
      <c r="B85" t="s">
        <v>518</v>
      </c>
      <c r="C85" t="str">
        <f t="shared" si="1"/>
        <v>04.03DFS</v>
      </c>
      <c r="D85" t="s">
        <v>179</v>
      </c>
      <c r="E85" t="s">
        <v>180</v>
      </c>
    </row>
    <row r="86" spans="1:5" ht="15">
      <c r="A86">
        <v>17</v>
      </c>
      <c r="B86" t="s">
        <v>518</v>
      </c>
      <c r="C86" t="str">
        <f t="shared" si="1"/>
        <v>04.03DSNA</v>
      </c>
      <c r="D86" t="s">
        <v>179</v>
      </c>
      <c r="E86" t="s">
        <v>189</v>
      </c>
    </row>
    <row r="87" spans="1:5" ht="15">
      <c r="A87">
        <v>17</v>
      </c>
      <c r="B87" t="s">
        <v>518</v>
      </c>
      <c r="C87" t="str">
        <f t="shared" si="1"/>
        <v>04.03EUROCONTROL</v>
      </c>
      <c r="D87" t="s">
        <v>179</v>
      </c>
      <c r="E87" t="s">
        <v>181</v>
      </c>
    </row>
    <row r="88" spans="1:5" ht="15">
      <c r="A88">
        <v>17</v>
      </c>
      <c r="B88" t="s">
        <v>518</v>
      </c>
      <c r="C88" t="str">
        <f t="shared" si="1"/>
        <v>04.03INDRA</v>
      </c>
      <c r="D88" t="s">
        <v>179</v>
      </c>
      <c r="E88" t="s">
        <v>188</v>
      </c>
    </row>
    <row r="89" spans="1:5" ht="15">
      <c r="A89">
        <v>17</v>
      </c>
      <c r="B89" t="s">
        <v>518</v>
      </c>
      <c r="C89" t="str">
        <f t="shared" si="1"/>
        <v>04.03THALES</v>
      </c>
      <c r="D89" t="s">
        <v>179</v>
      </c>
      <c r="E89" t="s">
        <v>185</v>
      </c>
    </row>
    <row r="90" spans="1:5" ht="15">
      <c r="A90">
        <v>18</v>
      </c>
      <c r="B90" t="s">
        <v>519</v>
      </c>
      <c r="C90" t="str">
        <f t="shared" si="1"/>
        <v>04.05NATS</v>
      </c>
      <c r="D90" t="s">
        <v>172</v>
      </c>
      <c r="E90" t="s">
        <v>182</v>
      </c>
    </row>
    <row r="91" spans="1:5" ht="15">
      <c r="A91">
        <v>18</v>
      </c>
      <c r="B91" t="s">
        <v>519</v>
      </c>
      <c r="C91" t="str">
        <f t="shared" si="1"/>
        <v>04.05AIRBUS</v>
      </c>
      <c r="D91" t="s">
        <v>179</v>
      </c>
      <c r="E91" t="s">
        <v>186</v>
      </c>
    </row>
    <row r="92" spans="1:5" ht="15">
      <c r="A92">
        <v>18</v>
      </c>
      <c r="B92" t="s">
        <v>519</v>
      </c>
      <c r="C92" t="str">
        <f t="shared" si="1"/>
        <v>04.05ALENIA</v>
      </c>
      <c r="D92" t="s">
        <v>179</v>
      </c>
      <c r="E92" t="s">
        <v>187</v>
      </c>
    </row>
    <row r="93" spans="1:5" ht="15">
      <c r="A93">
        <v>18</v>
      </c>
      <c r="B93" t="s">
        <v>519</v>
      </c>
      <c r="C93" t="str">
        <f t="shared" si="1"/>
        <v>04.05DFS</v>
      </c>
      <c r="D93" t="s">
        <v>179</v>
      </c>
      <c r="E93" t="s">
        <v>180</v>
      </c>
    </row>
    <row r="94" spans="1:5" ht="15">
      <c r="A94">
        <v>18</v>
      </c>
      <c r="B94" t="s">
        <v>519</v>
      </c>
      <c r="C94" t="str">
        <f t="shared" si="1"/>
        <v>04.05DSNA</v>
      </c>
      <c r="D94" t="s">
        <v>179</v>
      </c>
      <c r="E94" t="s">
        <v>189</v>
      </c>
    </row>
    <row r="95" spans="1:5" ht="15">
      <c r="A95">
        <v>18</v>
      </c>
      <c r="B95" t="s">
        <v>519</v>
      </c>
      <c r="C95" t="str">
        <f t="shared" si="1"/>
        <v>04.05EUROCONTROL</v>
      </c>
      <c r="D95" t="s">
        <v>179</v>
      </c>
      <c r="E95" t="s">
        <v>181</v>
      </c>
    </row>
    <row r="96" spans="1:5" ht="15">
      <c r="A96">
        <v>18</v>
      </c>
      <c r="B96" t="s">
        <v>519</v>
      </c>
      <c r="C96" t="str">
        <f t="shared" si="1"/>
        <v>04.05SELEX</v>
      </c>
      <c r="D96" t="s">
        <v>179</v>
      </c>
      <c r="E96" t="s">
        <v>184</v>
      </c>
    </row>
    <row r="97" spans="1:5" ht="15">
      <c r="A97">
        <v>19</v>
      </c>
      <c r="B97" t="s">
        <v>520</v>
      </c>
      <c r="C97" t="str">
        <f t="shared" si="1"/>
        <v>04.07DSNA</v>
      </c>
      <c r="D97" t="s">
        <v>172</v>
      </c>
      <c r="E97" t="s">
        <v>189</v>
      </c>
    </row>
    <row r="98" spans="1:5" ht="15">
      <c r="A98">
        <v>20</v>
      </c>
      <c r="B98" t="s">
        <v>521</v>
      </c>
      <c r="C98" t="str">
        <f t="shared" si="1"/>
        <v>04.07.01AENA</v>
      </c>
      <c r="D98" t="s">
        <v>172</v>
      </c>
      <c r="E98" t="s">
        <v>178</v>
      </c>
    </row>
    <row r="99" spans="1:5" ht="15">
      <c r="A99">
        <v>20</v>
      </c>
      <c r="B99" t="s">
        <v>521</v>
      </c>
      <c r="C99" t="str">
        <f t="shared" si="1"/>
        <v>04.07.01DFS</v>
      </c>
      <c r="D99" t="s">
        <v>179</v>
      </c>
      <c r="E99" t="s">
        <v>180</v>
      </c>
    </row>
    <row r="100" spans="1:5" ht="15">
      <c r="A100">
        <v>20</v>
      </c>
      <c r="B100" t="s">
        <v>521</v>
      </c>
      <c r="C100" t="str">
        <f t="shared" si="1"/>
        <v>04.07.01DSNA</v>
      </c>
      <c r="D100" t="s">
        <v>179</v>
      </c>
      <c r="E100" t="s">
        <v>189</v>
      </c>
    </row>
    <row r="101" spans="1:5" ht="15">
      <c r="A101">
        <v>20</v>
      </c>
      <c r="B101" t="s">
        <v>521</v>
      </c>
      <c r="C101" t="str">
        <f t="shared" si="1"/>
        <v>04.07.01EUROCONTROL</v>
      </c>
      <c r="D101" t="s">
        <v>179</v>
      </c>
      <c r="E101" t="s">
        <v>181</v>
      </c>
    </row>
    <row r="102" spans="1:5" ht="15">
      <c r="A102">
        <v>20</v>
      </c>
      <c r="B102" t="s">
        <v>521</v>
      </c>
      <c r="C102" t="str">
        <f t="shared" si="1"/>
        <v>04.07.01NATS</v>
      </c>
      <c r="D102" t="s">
        <v>179</v>
      </c>
      <c r="E102" t="s">
        <v>182</v>
      </c>
    </row>
    <row r="103" spans="1:5" ht="15">
      <c r="A103">
        <v>20</v>
      </c>
      <c r="B103" t="s">
        <v>521</v>
      </c>
      <c r="C103" t="str">
        <f t="shared" si="1"/>
        <v>04.07.01THALES</v>
      </c>
      <c r="D103" t="s">
        <v>179</v>
      </c>
      <c r="E103" t="s">
        <v>185</v>
      </c>
    </row>
    <row r="104" spans="1:5" ht="15">
      <c r="A104">
        <v>21</v>
      </c>
      <c r="B104" t="s">
        <v>522</v>
      </c>
      <c r="C104" t="str">
        <f t="shared" si="1"/>
        <v>04.07.02DSNA</v>
      </c>
      <c r="D104" t="s">
        <v>172</v>
      </c>
      <c r="E104" t="s">
        <v>189</v>
      </c>
    </row>
    <row r="105" spans="1:5" ht="15">
      <c r="A105">
        <v>21</v>
      </c>
      <c r="B105" t="s">
        <v>522</v>
      </c>
      <c r="C105" t="str">
        <f t="shared" si="1"/>
        <v>04.07.02AIRBUS</v>
      </c>
      <c r="D105" t="s">
        <v>179</v>
      </c>
      <c r="E105" t="s">
        <v>186</v>
      </c>
    </row>
    <row r="106" spans="1:5" ht="15">
      <c r="A106">
        <v>21</v>
      </c>
      <c r="B106" t="s">
        <v>522</v>
      </c>
      <c r="C106" t="str">
        <f t="shared" si="1"/>
        <v>04.07.02DFS</v>
      </c>
      <c r="D106" t="s">
        <v>179</v>
      </c>
      <c r="E106" t="s">
        <v>180</v>
      </c>
    </row>
    <row r="107" spans="1:5" ht="15">
      <c r="A107">
        <v>21</v>
      </c>
      <c r="B107" t="s">
        <v>522</v>
      </c>
      <c r="C107" t="str">
        <f t="shared" si="1"/>
        <v>04.07.02EUROCONTROL</v>
      </c>
      <c r="D107" t="s">
        <v>179</v>
      </c>
      <c r="E107" t="s">
        <v>181</v>
      </c>
    </row>
    <row r="108" spans="1:5" ht="15">
      <c r="A108">
        <v>21</v>
      </c>
      <c r="B108" t="s">
        <v>522</v>
      </c>
      <c r="C108" t="str">
        <f t="shared" si="1"/>
        <v>04.07.02HONEYWELL</v>
      </c>
      <c r="D108" t="s">
        <v>179</v>
      </c>
      <c r="E108" t="s">
        <v>190</v>
      </c>
    </row>
    <row r="109" spans="1:5" ht="15">
      <c r="A109">
        <v>21</v>
      </c>
      <c r="B109" t="s">
        <v>522</v>
      </c>
      <c r="C109" t="str">
        <f t="shared" si="1"/>
        <v>04.07.02NATS</v>
      </c>
      <c r="D109" t="s">
        <v>179</v>
      </c>
      <c r="E109" t="s">
        <v>182</v>
      </c>
    </row>
    <row r="110" spans="1:5" ht="15">
      <c r="A110">
        <v>21</v>
      </c>
      <c r="B110" t="s">
        <v>522</v>
      </c>
      <c r="C110" t="str">
        <f t="shared" si="1"/>
        <v>04.07.02THALES</v>
      </c>
      <c r="D110" t="s">
        <v>179</v>
      </c>
      <c r="E110" t="s">
        <v>185</v>
      </c>
    </row>
    <row r="111" spans="1:5" ht="15">
      <c r="A111">
        <v>22</v>
      </c>
      <c r="B111" t="s">
        <v>523</v>
      </c>
      <c r="C111" t="str">
        <f t="shared" si="1"/>
        <v>04.07.03NATS</v>
      </c>
      <c r="D111" t="s">
        <v>172</v>
      </c>
      <c r="E111" t="s">
        <v>182</v>
      </c>
    </row>
    <row r="112" spans="1:5" ht="15">
      <c r="A112">
        <v>22</v>
      </c>
      <c r="B112" t="s">
        <v>523</v>
      </c>
      <c r="C112" t="str">
        <f t="shared" si="1"/>
        <v>04.07.03AENA</v>
      </c>
      <c r="D112" t="s">
        <v>179</v>
      </c>
      <c r="E112" t="s">
        <v>178</v>
      </c>
    </row>
    <row r="113" spans="1:5" ht="15">
      <c r="A113">
        <v>22</v>
      </c>
      <c r="B113" t="s">
        <v>523</v>
      </c>
      <c r="C113" t="str">
        <f t="shared" si="1"/>
        <v>04.07.03ALENIA</v>
      </c>
      <c r="D113" t="s">
        <v>179</v>
      </c>
      <c r="E113" t="s">
        <v>187</v>
      </c>
    </row>
    <row r="114" spans="1:5" ht="15">
      <c r="A114">
        <v>22</v>
      </c>
      <c r="B114" t="s">
        <v>523</v>
      </c>
      <c r="C114" t="str">
        <f t="shared" si="1"/>
        <v>04.07.03ENAV</v>
      </c>
      <c r="D114" t="s">
        <v>179</v>
      </c>
      <c r="E114" t="s">
        <v>177</v>
      </c>
    </row>
    <row r="115" spans="1:5" ht="15">
      <c r="A115">
        <v>22</v>
      </c>
      <c r="B115" t="s">
        <v>523</v>
      </c>
      <c r="C115" t="str">
        <f t="shared" si="1"/>
        <v>04.07.03EUROCONTROL</v>
      </c>
      <c r="D115" t="s">
        <v>179</v>
      </c>
      <c r="E115" t="s">
        <v>181</v>
      </c>
    </row>
    <row r="116" spans="1:5" ht="15">
      <c r="A116">
        <v>22</v>
      </c>
      <c r="B116" t="s">
        <v>523</v>
      </c>
      <c r="C116" t="str">
        <f t="shared" si="1"/>
        <v>04.07.03THALES</v>
      </c>
      <c r="D116" t="s">
        <v>179</v>
      </c>
      <c r="E116" t="s">
        <v>185</v>
      </c>
    </row>
    <row r="117" spans="1:5" ht="15">
      <c r="A117">
        <v>23</v>
      </c>
      <c r="B117" t="s">
        <v>524</v>
      </c>
      <c r="C117" t="str">
        <f t="shared" si="1"/>
        <v>04.07.04.aNATS</v>
      </c>
      <c r="D117" t="s">
        <v>172</v>
      </c>
      <c r="E117" t="s">
        <v>182</v>
      </c>
    </row>
    <row r="118" spans="1:5" ht="15">
      <c r="A118">
        <v>23</v>
      </c>
      <c r="B118" t="s">
        <v>524</v>
      </c>
      <c r="C118" t="str">
        <f t="shared" si="1"/>
        <v>04.07.04.aAENA</v>
      </c>
      <c r="D118" t="s">
        <v>179</v>
      </c>
      <c r="E118" t="s">
        <v>178</v>
      </c>
    </row>
    <row r="119" spans="1:5" ht="15">
      <c r="A119">
        <v>23</v>
      </c>
      <c r="B119" t="s">
        <v>524</v>
      </c>
      <c r="C119" t="str">
        <f t="shared" si="1"/>
        <v>04.07.04.aAIRBUS</v>
      </c>
      <c r="D119" t="s">
        <v>179</v>
      </c>
      <c r="E119" t="s">
        <v>186</v>
      </c>
    </row>
    <row r="120" spans="1:5" ht="15">
      <c r="A120">
        <v>23</v>
      </c>
      <c r="B120" t="s">
        <v>524</v>
      </c>
      <c r="C120" t="str">
        <f t="shared" si="1"/>
        <v>04.07.04.aINDRA</v>
      </c>
      <c r="D120" t="s">
        <v>179</v>
      </c>
      <c r="E120" t="s">
        <v>188</v>
      </c>
    </row>
    <row r="121" spans="1:5" ht="15">
      <c r="A121">
        <v>23</v>
      </c>
      <c r="B121" t="s">
        <v>524</v>
      </c>
      <c r="C121" t="str">
        <f t="shared" si="1"/>
        <v>04.07.04.aNORACON</v>
      </c>
      <c r="D121" t="s">
        <v>179</v>
      </c>
      <c r="E121" t="s">
        <v>183</v>
      </c>
    </row>
    <row r="122" spans="1:5" ht="15">
      <c r="A122">
        <v>24</v>
      </c>
      <c r="B122" t="s">
        <v>525</v>
      </c>
      <c r="C122" t="str">
        <f t="shared" si="1"/>
        <v>04.07.04.bNATS</v>
      </c>
      <c r="D122" t="s">
        <v>172</v>
      </c>
      <c r="E122" t="s">
        <v>182</v>
      </c>
    </row>
    <row r="123" spans="1:5" ht="15">
      <c r="A123">
        <v>24</v>
      </c>
      <c r="B123" t="s">
        <v>525</v>
      </c>
      <c r="C123" t="str">
        <f t="shared" si="1"/>
        <v>04.07.04.bAENA</v>
      </c>
      <c r="D123" t="s">
        <v>179</v>
      </c>
      <c r="E123" t="s">
        <v>178</v>
      </c>
    </row>
    <row r="124" spans="1:5" ht="15">
      <c r="A124">
        <v>24</v>
      </c>
      <c r="B124" t="s">
        <v>525</v>
      </c>
      <c r="C124" t="str">
        <f t="shared" si="1"/>
        <v>04.07.04.bAIRBUS</v>
      </c>
      <c r="D124" t="s">
        <v>179</v>
      </c>
      <c r="E124" t="s">
        <v>186</v>
      </c>
    </row>
    <row r="125" spans="1:5" ht="15">
      <c r="A125">
        <v>24</v>
      </c>
      <c r="B125" t="s">
        <v>525</v>
      </c>
      <c r="C125" t="str">
        <f t="shared" si="1"/>
        <v>04.07.04.bNORACON</v>
      </c>
      <c r="D125" t="s">
        <v>179</v>
      </c>
      <c r="E125" t="s">
        <v>183</v>
      </c>
    </row>
    <row r="126" spans="1:5" ht="15">
      <c r="A126">
        <v>24</v>
      </c>
      <c r="B126" t="s">
        <v>525</v>
      </c>
      <c r="C126" t="str">
        <f t="shared" si="1"/>
        <v>04.07.04.bTHALES</v>
      </c>
      <c r="D126" t="s">
        <v>179</v>
      </c>
      <c r="E126" t="s">
        <v>185</v>
      </c>
    </row>
    <row r="127" spans="1:5" ht="15">
      <c r="A127">
        <v>25</v>
      </c>
      <c r="B127" t="s">
        <v>526</v>
      </c>
      <c r="C127" t="str">
        <f t="shared" si="1"/>
        <v>04.07.05DFS</v>
      </c>
      <c r="D127" t="s">
        <v>172</v>
      </c>
      <c r="E127" t="s">
        <v>180</v>
      </c>
    </row>
    <row r="128" spans="1:5" ht="15">
      <c r="A128">
        <v>25</v>
      </c>
      <c r="B128" t="s">
        <v>526</v>
      </c>
      <c r="C128" t="str">
        <f t="shared" si="1"/>
        <v>04.07.05AENA</v>
      </c>
      <c r="D128" t="s">
        <v>179</v>
      </c>
      <c r="E128" t="s">
        <v>178</v>
      </c>
    </row>
    <row r="129" spans="1:5" ht="15">
      <c r="A129">
        <v>25</v>
      </c>
      <c r="B129" t="s">
        <v>526</v>
      </c>
      <c r="C129" t="str">
        <f t="shared" si="1"/>
        <v>04.07.05EUROCONTROL</v>
      </c>
      <c r="D129" t="s">
        <v>179</v>
      </c>
      <c r="E129" t="s">
        <v>181</v>
      </c>
    </row>
    <row r="130" spans="1:5" ht="15">
      <c r="A130">
        <v>25</v>
      </c>
      <c r="B130" t="s">
        <v>526</v>
      </c>
      <c r="C130" t="str">
        <f t="shared" si="1"/>
        <v>04.07.05HONEYWELL</v>
      </c>
      <c r="D130" t="s">
        <v>179</v>
      </c>
      <c r="E130" t="s">
        <v>190</v>
      </c>
    </row>
    <row r="131" spans="1:5" ht="15">
      <c r="A131">
        <v>25</v>
      </c>
      <c r="B131" t="s">
        <v>526</v>
      </c>
      <c r="C131" t="str">
        <f aca="true" t="shared" si="2" ref="C131:C194">B131&amp;E131</f>
        <v>04.07.05NATS</v>
      </c>
      <c r="D131" t="s">
        <v>179</v>
      </c>
      <c r="E131" t="s">
        <v>182</v>
      </c>
    </row>
    <row r="132" spans="1:5" ht="15">
      <c r="A132">
        <v>25</v>
      </c>
      <c r="B132" t="s">
        <v>526</v>
      </c>
      <c r="C132" t="str">
        <f t="shared" si="2"/>
        <v>04.07.05NORACON</v>
      </c>
      <c r="D132" t="s">
        <v>179</v>
      </c>
      <c r="E132" t="s">
        <v>183</v>
      </c>
    </row>
    <row r="133" spans="1:5" ht="15">
      <c r="A133">
        <v>26</v>
      </c>
      <c r="B133" t="s">
        <v>527</v>
      </c>
      <c r="C133" t="str">
        <f t="shared" si="2"/>
        <v>04.07.06ENAV</v>
      </c>
      <c r="D133" t="s">
        <v>172</v>
      </c>
      <c r="E133" t="s">
        <v>177</v>
      </c>
    </row>
    <row r="134" spans="1:5" ht="15">
      <c r="A134">
        <v>26</v>
      </c>
      <c r="B134" t="s">
        <v>527</v>
      </c>
      <c r="C134" t="str">
        <f t="shared" si="2"/>
        <v>04.07.06AENA</v>
      </c>
      <c r="D134" t="s">
        <v>179</v>
      </c>
      <c r="E134" t="s">
        <v>178</v>
      </c>
    </row>
    <row r="135" spans="1:5" ht="15">
      <c r="A135">
        <v>26</v>
      </c>
      <c r="B135" t="s">
        <v>527</v>
      </c>
      <c r="C135" t="str">
        <f t="shared" si="2"/>
        <v>04.07.06AIRBUS</v>
      </c>
      <c r="D135" t="s">
        <v>179</v>
      </c>
      <c r="E135" t="s">
        <v>186</v>
      </c>
    </row>
    <row r="136" spans="1:5" ht="15">
      <c r="A136">
        <v>26</v>
      </c>
      <c r="B136" t="s">
        <v>527</v>
      </c>
      <c r="C136" t="str">
        <f t="shared" si="2"/>
        <v>04.07.06ALENIA</v>
      </c>
      <c r="D136" t="s">
        <v>179</v>
      </c>
      <c r="E136" t="s">
        <v>187</v>
      </c>
    </row>
    <row r="137" spans="1:5" ht="15">
      <c r="A137">
        <v>26</v>
      </c>
      <c r="B137" t="s">
        <v>527</v>
      </c>
      <c r="C137" t="str">
        <f t="shared" si="2"/>
        <v>04.07.06DFS</v>
      </c>
      <c r="D137" t="s">
        <v>179</v>
      </c>
      <c r="E137" t="s">
        <v>180</v>
      </c>
    </row>
    <row r="138" spans="1:5" ht="15">
      <c r="A138">
        <v>26</v>
      </c>
      <c r="B138" t="s">
        <v>527</v>
      </c>
      <c r="C138" t="str">
        <f t="shared" si="2"/>
        <v>04.07.06EUROCONTROL</v>
      </c>
      <c r="D138" t="s">
        <v>179</v>
      </c>
      <c r="E138" t="s">
        <v>181</v>
      </c>
    </row>
    <row r="139" spans="1:5" ht="15">
      <c r="A139">
        <v>26</v>
      </c>
      <c r="B139" t="s">
        <v>527</v>
      </c>
      <c r="C139" t="str">
        <f t="shared" si="2"/>
        <v>04.07.06NATS</v>
      </c>
      <c r="D139" t="s">
        <v>179</v>
      </c>
      <c r="E139" t="s">
        <v>182</v>
      </c>
    </row>
    <row r="140" spans="1:5" ht="15">
      <c r="A140">
        <v>27</v>
      </c>
      <c r="B140" t="s">
        <v>528</v>
      </c>
      <c r="C140" t="str">
        <f t="shared" si="2"/>
        <v>04.07.07AENA</v>
      </c>
      <c r="D140" t="s">
        <v>172</v>
      </c>
      <c r="E140" t="s">
        <v>178</v>
      </c>
    </row>
    <row r="141" spans="1:5" ht="15">
      <c r="A141">
        <v>27</v>
      </c>
      <c r="B141" t="s">
        <v>528</v>
      </c>
      <c r="C141" t="str">
        <f t="shared" si="2"/>
        <v>04.07.07NATS</v>
      </c>
      <c r="D141" t="s">
        <v>179</v>
      </c>
      <c r="E141" t="s">
        <v>182</v>
      </c>
    </row>
    <row r="142" spans="1:5" ht="15">
      <c r="A142">
        <v>27</v>
      </c>
      <c r="B142" t="s">
        <v>528</v>
      </c>
      <c r="C142" t="str">
        <f t="shared" si="2"/>
        <v>04.07.07SELEX</v>
      </c>
      <c r="D142" t="s">
        <v>179</v>
      </c>
      <c r="E142" t="s">
        <v>184</v>
      </c>
    </row>
    <row r="143" spans="1:5" ht="15">
      <c r="A143">
        <v>28</v>
      </c>
      <c r="B143" t="s">
        <v>529</v>
      </c>
      <c r="C143" t="str">
        <f t="shared" si="2"/>
        <v>04.07.08NATS</v>
      </c>
      <c r="D143" t="s">
        <v>172</v>
      </c>
      <c r="E143" t="s">
        <v>182</v>
      </c>
    </row>
    <row r="144" spans="1:5" ht="15">
      <c r="A144">
        <v>28</v>
      </c>
      <c r="B144" t="s">
        <v>529</v>
      </c>
      <c r="C144" t="str">
        <f t="shared" si="2"/>
        <v>04.07.08AENA</v>
      </c>
      <c r="D144" t="s">
        <v>179</v>
      </c>
      <c r="E144" t="s">
        <v>178</v>
      </c>
    </row>
    <row r="145" spans="1:5" ht="15">
      <c r="A145">
        <v>28</v>
      </c>
      <c r="B145" t="s">
        <v>529</v>
      </c>
      <c r="C145" t="str">
        <f t="shared" si="2"/>
        <v>04.07.08DSNA</v>
      </c>
      <c r="D145" t="s">
        <v>179</v>
      </c>
      <c r="E145" t="s">
        <v>189</v>
      </c>
    </row>
    <row r="146" spans="1:5" ht="15">
      <c r="A146">
        <v>29</v>
      </c>
      <c r="B146" t="s">
        <v>530</v>
      </c>
      <c r="C146" t="str">
        <f t="shared" si="2"/>
        <v>04.08AENA</v>
      </c>
      <c r="D146" t="s">
        <v>172</v>
      </c>
      <c r="E146" t="s">
        <v>178</v>
      </c>
    </row>
    <row r="147" spans="1:5" ht="15">
      <c r="A147">
        <v>30</v>
      </c>
      <c r="B147" t="s">
        <v>531</v>
      </c>
      <c r="C147" t="str">
        <f t="shared" si="2"/>
        <v>04.08.01DSNA</v>
      </c>
      <c r="D147" t="s">
        <v>172</v>
      </c>
      <c r="E147" t="s">
        <v>189</v>
      </c>
    </row>
    <row r="148" spans="1:5" ht="15">
      <c r="A148">
        <v>30</v>
      </c>
      <c r="B148" t="s">
        <v>531</v>
      </c>
      <c r="C148" t="str">
        <f t="shared" si="2"/>
        <v>04.08.01ENAV</v>
      </c>
      <c r="D148" t="s">
        <v>179</v>
      </c>
      <c r="E148" t="s">
        <v>177</v>
      </c>
    </row>
    <row r="149" spans="1:5" ht="15">
      <c r="A149">
        <v>30</v>
      </c>
      <c r="B149" t="s">
        <v>531</v>
      </c>
      <c r="C149" t="str">
        <f t="shared" si="2"/>
        <v>04.08.01EUROCONTROL</v>
      </c>
      <c r="D149" t="s">
        <v>179</v>
      </c>
      <c r="E149" t="s">
        <v>181</v>
      </c>
    </row>
    <row r="150" spans="1:5" ht="15">
      <c r="A150">
        <v>30</v>
      </c>
      <c r="B150" t="s">
        <v>531</v>
      </c>
      <c r="C150" t="str">
        <f t="shared" si="2"/>
        <v>04.08.01NATS</v>
      </c>
      <c r="D150" t="s">
        <v>179</v>
      </c>
      <c r="E150" t="s">
        <v>182</v>
      </c>
    </row>
    <row r="151" spans="1:5" ht="15">
      <c r="A151">
        <v>30</v>
      </c>
      <c r="B151" t="s">
        <v>531</v>
      </c>
      <c r="C151" t="str">
        <f t="shared" si="2"/>
        <v>04.08.01SELEX</v>
      </c>
      <c r="D151" t="s">
        <v>179</v>
      </c>
      <c r="E151" t="s">
        <v>184</v>
      </c>
    </row>
    <row r="152" spans="1:5" ht="15">
      <c r="A152">
        <v>31</v>
      </c>
      <c r="B152" t="s">
        <v>532</v>
      </c>
      <c r="C152" t="str">
        <f t="shared" si="2"/>
        <v>04.08.02DSNA</v>
      </c>
      <c r="D152" t="s">
        <v>172</v>
      </c>
      <c r="E152" t="s">
        <v>189</v>
      </c>
    </row>
    <row r="153" spans="1:5" ht="15">
      <c r="A153">
        <v>31</v>
      </c>
      <c r="B153" t="s">
        <v>532</v>
      </c>
      <c r="C153" t="str">
        <f t="shared" si="2"/>
        <v>04.08.02EUROCONTROL</v>
      </c>
      <c r="D153" t="s">
        <v>179</v>
      </c>
      <c r="E153" t="s">
        <v>181</v>
      </c>
    </row>
    <row r="154" spans="1:5" ht="15">
      <c r="A154">
        <v>31</v>
      </c>
      <c r="B154" t="s">
        <v>532</v>
      </c>
      <c r="C154" t="str">
        <f t="shared" si="2"/>
        <v>04.08.02NATS</v>
      </c>
      <c r="D154" t="s">
        <v>179</v>
      </c>
      <c r="E154" t="s">
        <v>182</v>
      </c>
    </row>
    <row r="155" spans="1:5" ht="15">
      <c r="A155">
        <v>32</v>
      </c>
      <c r="B155" t="s">
        <v>533</v>
      </c>
      <c r="C155" t="str">
        <f t="shared" si="2"/>
        <v>04.08.03DSNA</v>
      </c>
      <c r="D155" t="s">
        <v>172</v>
      </c>
      <c r="E155" t="s">
        <v>189</v>
      </c>
    </row>
    <row r="156" spans="1:5" ht="15">
      <c r="A156">
        <v>32</v>
      </c>
      <c r="B156" t="s">
        <v>533</v>
      </c>
      <c r="C156" t="str">
        <f t="shared" si="2"/>
        <v>04.08.03AENA</v>
      </c>
      <c r="D156" t="s">
        <v>179</v>
      </c>
      <c r="E156" t="s">
        <v>178</v>
      </c>
    </row>
    <row r="157" spans="1:5" ht="15">
      <c r="A157">
        <v>32</v>
      </c>
      <c r="B157" t="s">
        <v>533</v>
      </c>
      <c r="C157" t="str">
        <f t="shared" si="2"/>
        <v>04.08.03AIRBUS</v>
      </c>
      <c r="D157" t="s">
        <v>179</v>
      </c>
      <c r="E157" t="s">
        <v>186</v>
      </c>
    </row>
    <row r="158" spans="1:5" ht="15">
      <c r="A158">
        <v>32</v>
      </c>
      <c r="B158" t="s">
        <v>533</v>
      </c>
      <c r="C158" t="str">
        <f t="shared" si="2"/>
        <v>04.08.03DFS</v>
      </c>
      <c r="D158" t="s">
        <v>179</v>
      </c>
      <c r="E158" t="s">
        <v>180</v>
      </c>
    </row>
    <row r="159" spans="1:5" ht="15">
      <c r="A159">
        <v>32</v>
      </c>
      <c r="B159" t="s">
        <v>533</v>
      </c>
      <c r="C159" t="str">
        <f t="shared" si="2"/>
        <v>04.08.03EUROCONTROL</v>
      </c>
      <c r="D159" t="s">
        <v>179</v>
      </c>
      <c r="E159" t="s">
        <v>181</v>
      </c>
    </row>
    <row r="160" spans="1:5" ht="15">
      <c r="A160">
        <v>32</v>
      </c>
      <c r="B160" t="s">
        <v>533</v>
      </c>
      <c r="C160" t="str">
        <f t="shared" si="2"/>
        <v>04.08.03INDRA</v>
      </c>
      <c r="D160" t="s">
        <v>179</v>
      </c>
      <c r="E160" t="s">
        <v>188</v>
      </c>
    </row>
    <row r="161" spans="1:5" ht="15">
      <c r="A161">
        <v>33</v>
      </c>
      <c r="B161" t="s">
        <v>534</v>
      </c>
      <c r="C161" t="str">
        <f t="shared" si="2"/>
        <v>04.08.04NORACON</v>
      </c>
      <c r="D161" t="s">
        <v>172</v>
      </c>
      <c r="E161" t="s">
        <v>183</v>
      </c>
    </row>
    <row r="162" spans="1:5" ht="15">
      <c r="A162">
        <v>35</v>
      </c>
      <c r="B162" t="s">
        <v>535</v>
      </c>
      <c r="C162" t="str">
        <f t="shared" si="2"/>
        <v>05.00NATS</v>
      </c>
      <c r="D162" t="s">
        <v>172</v>
      </c>
      <c r="E162" t="s">
        <v>182</v>
      </c>
    </row>
    <row r="163" spans="1:5" ht="15">
      <c r="A163">
        <v>36</v>
      </c>
      <c r="B163" t="s">
        <v>536</v>
      </c>
      <c r="C163" t="str">
        <f t="shared" si="2"/>
        <v>05.02NATS</v>
      </c>
      <c r="D163" t="s">
        <v>172</v>
      </c>
      <c r="E163" t="s">
        <v>182</v>
      </c>
    </row>
    <row r="164" spans="1:5" ht="15">
      <c r="A164">
        <v>36</v>
      </c>
      <c r="B164" t="s">
        <v>536</v>
      </c>
      <c r="C164" t="str">
        <f t="shared" si="2"/>
        <v>05.02ALENIA</v>
      </c>
      <c r="D164" t="s">
        <v>179</v>
      </c>
      <c r="E164" t="s">
        <v>187</v>
      </c>
    </row>
    <row r="165" spans="1:5" ht="15">
      <c r="A165">
        <v>36</v>
      </c>
      <c r="B165" t="s">
        <v>536</v>
      </c>
      <c r="C165" t="str">
        <f t="shared" si="2"/>
        <v>05.02ENAV</v>
      </c>
      <c r="D165" t="s">
        <v>179</v>
      </c>
      <c r="E165" t="s">
        <v>177</v>
      </c>
    </row>
    <row r="166" spans="1:5" ht="15">
      <c r="A166">
        <v>36</v>
      </c>
      <c r="B166" t="s">
        <v>536</v>
      </c>
      <c r="C166" t="str">
        <f t="shared" si="2"/>
        <v>05.02EUROCONTROL</v>
      </c>
      <c r="D166" t="s">
        <v>179</v>
      </c>
      <c r="E166" t="s">
        <v>181</v>
      </c>
    </row>
    <row r="167" spans="1:5" ht="15">
      <c r="A167">
        <v>36</v>
      </c>
      <c r="B167" t="s">
        <v>536</v>
      </c>
      <c r="C167" t="str">
        <f t="shared" si="2"/>
        <v>05.02INDRA</v>
      </c>
      <c r="D167" t="s">
        <v>179</v>
      </c>
      <c r="E167" t="s">
        <v>188</v>
      </c>
    </row>
    <row r="168" spans="1:5" ht="15">
      <c r="A168">
        <v>36</v>
      </c>
      <c r="B168" t="s">
        <v>536</v>
      </c>
      <c r="C168" t="str">
        <f t="shared" si="2"/>
        <v>05.02SELEX</v>
      </c>
      <c r="D168" t="s">
        <v>179</v>
      </c>
      <c r="E168" t="s">
        <v>184</v>
      </c>
    </row>
    <row r="169" spans="1:5" ht="15">
      <c r="A169">
        <v>37</v>
      </c>
      <c r="B169" t="s">
        <v>537</v>
      </c>
      <c r="C169" t="str">
        <f t="shared" si="2"/>
        <v>05.03AENA</v>
      </c>
      <c r="D169" t="s">
        <v>172</v>
      </c>
      <c r="E169" t="s">
        <v>178</v>
      </c>
    </row>
    <row r="170" spans="1:5" ht="15">
      <c r="A170">
        <v>37</v>
      </c>
      <c r="B170" t="s">
        <v>537</v>
      </c>
      <c r="C170" t="str">
        <f t="shared" si="2"/>
        <v>05.03AIRBUS</v>
      </c>
      <c r="D170" t="s">
        <v>179</v>
      </c>
      <c r="E170" t="s">
        <v>186</v>
      </c>
    </row>
    <row r="171" spans="1:5" ht="15">
      <c r="A171">
        <v>37</v>
      </c>
      <c r="B171" t="s">
        <v>537</v>
      </c>
      <c r="C171" t="str">
        <f t="shared" si="2"/>
        <v>05.03EUROCONTROL</v>
      </c>
      <c r="D171" t="s">
        <v>179</v>
      </c>
      <c r="E171" t="s">
        <v>181</v>
      </c>
    </row>
    <row r="172" spans="1:5" ht="15">
      <c r="A172">
        <v>37</v>
      </c>
      <c r="B172" t="s">
        <v>537</v>
      </c>
      <c r="C172" t="str">
        <f t="shared" si="2"/>
        <v>05.03NATS</v>
      </c>
      <c r="D172" t="s">
        <v>179</v>
      </c>
      <c r="E172" t="s">
        <v>182</v>
      </c>
    </row>
    <row r="173" spans="1:5" ht="15">
      <c r="A173">
        <v>37</v>
      </c>
      <c r="B173" t="s">
        <v>537</v>
      </c>
      <c r="C173" t="str">
        <f t="shared" si="2"/>
        <v>05.03NORACON</v>
      </c>
      <c r="D173" t="s">
        <v>179</v>
      </c>
      <c r="E173" t="s">
        <v>183</v>
      </c>
    </row>
    <row r="174" spans="1:5" ht="15">
      <c r="A174">
        <v>37</v>
      </c>
      <c r="B174" t="s">
        <v>537</v>
      </c>
      <c r="C174" t="str">
        <f t="shared" si="2"/>
        <v>05.03SELEX</v>
      </c>
      <c r="D174" t="s">
        <v>179</v>
      </c>
      <c r="E174" t="s">
        <v>184</v>
      </c>
    </row>
    <row r="175" spans="1:5" ht="15">
      <c r="A175">
        <v>37</v>
      </c>
      <c r="B175" t="s">
        <v>537</v>
      </c>
      <c r="C175" t="str">
        <f t="shared" si="2"/>
        <v>05.03THALES</v>
      </c>
      <c r="D175" t="s">
        <v>179</v>
      </c>
      <c r="E175" t="s">
        <v>185</v>
      </c>
    </row>
    <row r="176" spans="1:5" ht="15">
      <c r="A176">
        <v>38</v>
      </c>
      <c r="B176" t="s">
        <v>538</v>
      </c>
      <c r="C176" t="str">
        <f t="shared" si="2"/>
        <v>05.04DFS</v>
      </c>
      <c r="D176" t="s">
        <v>172</v>
      </c>
      <c r="E176" t="s">
        <v>180</v>
      </c>
    </row>
    <row r="177" spans="1:5" ht="15">
      <c r="A177">
        <v>39</v>
      </c>
      <c r="B177" t="s">
        <v>539</v>
      </c>
      <c r="C177" t="str">
        <f t="shared" si="2"/>
        <v>05.04.01NATS</v>
      </c>
      <c r="D177" t="s">
        <v>172</v>
      </c>
      <c r="E177" t="s">
        <v>182</v>
      </c>
    </row>
    <row r="178" spans="1:5" ht="15">
      <c r="A178">
        <v>39</v>
      </c>
      <c r="B178" t="s">
        <v>539</v>
      </c>
      <c r="C178" t="str">
        <f t="shared" si="2"/>
        <v>05.04.01DFS</v>
      </c>
      <c r="D178" t="s">
        <v>179</v>
      </c>
      <c r="E178" t="s">
        <v>180</v>
      </c>
    </row>
    <row r="179" spans="1:5" ht="15">
      <c r="A179">
        <v>39</v>
      </c>
      <c r="B179" t="s">
        <v>539</v>
      </c>
      <c r="C179" t="str">
        <f t="shared" si="2"/>
        <v>05.04.01EUROCONTROL</v>
      </c>
      <c r="D179" t="s">
        <v>179</v>
      </c>
      <c r="E179" t="s">
        <v>181</v>
      </c>
    </row>
    <row r="180" spans="1:5" ht="15">
      <c r="A180">
        <v>40</v>
      </c>
      <c r="B180" t="s">
        <v>540</v>
      </c>
      <c r="C180" t="str">
        <f t="shared" si="2"/>
        <v>05.04.02DFS</v>
      </c>
      <c r="D180" t="s">
        <v>172</v>
      </c>
      <c r="E180" t="s">
        <v>180</v>
      </c>
    </row>
    <row r="181" spans="1:5" ht="15">
      <c r="A181">
        <v>40</v>
      </c>
      <c r="B181" t="s">
        <v>540</v>
      </c>
      <c r="C181" t="str">
        <f t="shared" si="2"/>
        <v>05.04.02EUROCONTROL</v>
      </c>
      <c r="D181" t="s">
        <v>179</v>
      </c>
      <c r="E181" t="s">
        <v>181</v>
      </c>
    </row>
    <row r="182" spans="1:5" ht="15">
      <c r="A182">
        <v>40</v>
      </c>
      <c r="B182" t="s">
        <v>540</v>
      </c>
      <c r="C182" t="str">
        <f t="shared" si="2"/>
        <v>05.04.02NATS</v>
      </c>
      <c r="D182" t="s">
        <v>179</v>
      </c>
      <c r="E182" t="s">
        <v>182</v>
      </c>
    </row>
    <row r="183" spans="1:5" ht="15">
      <c r="A183">
        <v>41</v>
      </c>
      <c r="B183" t="s">
        <v>541</v>
      </c>
      <c r="C183" t="str">
        <f t="shared" si="2"/>
        <v>05.05EUROCONTROL</v>
      </c>
      <c r="D183" t="s">
        <v>172</v>
      </c>
      <c r="E183" t="s">
        <v>181</v>
      </c>
    </row>
    <row r="184" spans="1:5" ht="15">
      <c r="A184">
        <v>42</v>
      </c>
      <c r="B184" t="s">
        <v>542</v>
      </c>
      <c r="C184" t="str">
        <f t="shared" si="2"/>
        <v>05.05.01ENAV</v>
      </c>
      <c r="D184" t="s">
        <v>172</v>
      </c>
      <c r="E184" t="s">
        <v>177</v>
      </c>
    </row>
    <row r="185" spans="1:5" ht="15">
      <c r="A185">
        <v>42</v>
      </c>
      <c r="B185" t="s">
        <v>542</v>
      </c>
      <c r="C185" t="str">
        <f t="shared" si="2"/>
        <v>05.05.01AENA</v>
      </c>
      <c r="D185" t="s">
        <v>179</v>
      </c>
      <c r="E185" t="s">
        <v>178</v>
      </c>
    </row>
    <row r="186" spans="1:5" ht="15">
      <c r="A186">
        <v>42</v>
      </c>
      <c r="B186" t="s">
        <v>542</v>
      </c>
      <c r="C186" t="str">
        <f t="shared" si="2"/>
        <v>05.05.01AIRBUS</v>
      </c>
      <c r="D186" t="s">
        <v>179</v>
      </c>
      <c r="E186" t="s">
        <v>186</v>
      </c>
    </row>
    <row r="187" spans="1:5" ht="15">
      <c r="A187">
        <v>42</v>
      </c>
      <c r="B187" t="s">
        <v>542</v>
      </c>
      <c r="C187" t="str">
        <f t="shared" si="2"/>
        <v>05.05.01EUROCONTROL</v>
      </c>
      <c r="D187" t="s">
        <v>179</v>
      </c>
      <c r="E187" t="s">
        <v>181</v>
      </c>
    </row>
    <row r="188" spans="1:5" ht="15">
      <c r="A188">
        <v>42</v>
      </c>
      <c r="B188" t="s">
        <v>542</v>
      </c>
      <c r="C188" t="str">
        <f t="shared" si="2"/>
        <v>05.05.01INDRA</v>
      </c>
      <c r="D188" t="s">
        <v>179</v>
      </c>
      <c r="E188" t="s">
        <v>188</v>
      </c>
    </row>
    <row r="189" spans="1:5" ht="15">
      <c r="A189">
        <v>42</v>
      </c>
      <c r="B189" t="s">
        <v>542</v>
      </c>
      <c r="C189" t="str">
        <f t="shared" si="2"/>
        <v>05.05.01NATS</v>
      </c>
      <c r="D189" t="s">
        <v>179</v>
      </c>
      <c r="E189" t="s">
        <v>182</v>
      </c>
    </row>
    <row r="190" spans="1:5" ht="15">
      <c r="A190">
        <v>42</v>
      </c>
      <c r="B190" t="s">
        <v>542</v>
      </c>
      <c r="C190" t="str">
        <f t="shared" si="2"/>
        <v>05.05.01THALES</v>
      </c>
      <c r="D190" t="s">
        <v>179</v>
      </c>
      <c r="E190" t="s">
        <v>185</v>
      </c>
    </row>
    <row r="191" spans="1:5" ht="15">
      <c r="A191">
        <v>43</v>
      </c>
      <c r="B191" t="s">
        <v>543</v>
      </c>
      <c r="C191" t="str">
        <f t="shared" si="2"/>
        <v>05.05.02NATS</v>
      </c>
      <c r="D191" t="s">
        <v>172</v>
      </c>
      <c r="E191" t="s">
        <v>182</v>
      </c>
    </row>
    <row r="192" spans="1:5" ht="15">
      <c r="A192">
        <v>43</v>
      </c>
      <c r="B192" t="s">
        <v>543</v>
      </c>
      <c r="C192" t="str">
        <f t="shared" si="2"/>
        <v>05.05.02EUROCONTROL</v>
      </c>
      <c r="D192" t="s">
        <v>179</v>
      </c>
      <c r="E192" t="s">
        <v>181</v>
      </c>
    </row>
    <row r="193" spans="1:5" ht="15">
      <c r="A193">
        <v>44</v>
      </c>
      <c r="B193" t="s">
        <v>544</v>
      </c>
      <c r="C193" t="str">
        <f t="shared" si="2"/>
        <v>05.06DSNA</v>
      </c>
      <c r="D193" t="s">
        <v>172</v>
      </c>
      <c r="E193" t="s">
        <v>189</v>
      </c>
    </row>
    <row r="194" spans="1:5" ht="15">
      <c r="A194">
        <v>45</v>
      </c>
      <c r="B194" t="s">
        <v>545</v>
      </c>
      <c r="C194" t="str">
        <f t="shared" si="2"/>
        <v>05.06.01NORACON</v>
      </c>
      <c r="D194" t="s">
        <v>172</v>
      </c>
      <c r="E194" t="s">
        <v>183</v>
      </c>
    </row>
    <row r="195" spans="1:5" ht="15">
      <c r="A195">
        <v>45</v>
      </c>
      <c r="B195" t="s">
        <v>545</v>
      </c>
      <c r="C195" t="str">
        <f aca="true" t="shared" si="3" ref="C195:C258">B195&amp;E195</f>
        <v>05.06.01AIRBUS</v>
      </c>
      <c r="D195" t="s">
        <v>179</v>
      </c>
      <c r="E195" t="s">
        <v>186</v>
      </c>
    </row>
    <row r="196" spans="1:5" ht="15">
      <c r="A196">
        <v>45</v>
      </c>
      <c r="B196" t="s">
        <v>545</v>
      </c>
      <c r="C196" t="str">
        <f t="shared" si="3"/>
        <v>05.06.01ALENIA</v>
      </c>
      <c r="D196" t="s">
        <v>179</v>
      </c>
      <c r="E196" t="s">
        <v>187</v>
      </c>
    </row>
    <row r="197" spans="1:5" ht="15">
      <c r="A197">
        <v>45</v>
      </c>
      <c r="B197" t="s">
        <v>545</v>
      </c>
      <c r="C197" t="str">
        <f t="shared" si="3"/>
        <v>05.06.01DFS</v>
      </c>
      <c r="D197" t="s">
        <v>179</v>
      </c>
      <c r="E197" t="s">
        <v>180</v>
      </c>
    </row>
    <row r="198" spans="1:5" ht="15">
      <c r="A198">
        <v>45</v>
      </c>
      <c r="B198" t="s">
        <v>545</v>
      </c>
      <c r="C198" t="str">
        <f t="shared" si="3"/>
        <v>05.06.01ENAV</v>
      </c>
      <c r="D198" t="s">
        <v>179</v>
      </c>
      <c r="E198" t="s">
        <v>177</v>
      </c>
    </row>
    <row r="199" spans="1:5" ht="15">
      <c r="A199">
        <v>45</v>
      </c>
      <c r="B199" t="s">
        <v>545</v>
      </c>
      <c r="C199" t="str">
        <f t="shared" si="3"/>
        <v>05.06.01EUROCONTROL</v>
      </c>
      <c r="D199" t="s">
        <v>179</v>
      </c>
      <c r="E199" t="s">
        <v>181</v>
      </c>
    </row>
    <row r="200" spans="1:5" ht="15">
      <c r="A200">
        <v>45</v>
      </c>
      <c r="B200" t="s">
        <v>545</v>
      </c>
      <c r="C200" t="str">
        <f t="shared" si="3"/>
        <v>05.06.01NATS</v>
      </c>
      <c r="D200" t="s">
        <v>179</v>
      </c>
      <c r="E200" t="s">
        <v>182</v>
      </c>
    </row>
    <row r="201" spans="1:5" ht="15">
      <c r="A201">
        <v>46</v>
      </c>
      <c r="B201" t="s">
        <v>546</v>
      </c>
      <c r="C201" t="str">
        <f t="shared" si="3"/>
        <v>05.06.02DSNA</v>
      </c>
      <c r="D201" t="s">
        <v>172</v>
      </c>
      <c r="E201" t="s">
        <v>189</v>
      </c>
    </row>
    <row r="202" spans="1:5" ht="15">
      <c r="A202">
        <v>46</v>
      </c>
      <c r="B202" t="s">
        <v>546</v>
      </c>
      <c r="C202" t="str">
        <f t="shared" si="3"/>
        <v>05.06.02AENA</v>
      </c>
      <c r="D202" t="s">
        <v>179</v>
      </c>
      <c r="E202" t="s">
        <v>178</v>
      </c>
    </row>
    <row r="203" spans="1:5" ht="15">
      <c r="A203">
        <v>46</v>
      </c>
      <c r="B203" t="s">
        <v>546</v>
      </c>
      <c r="C203" t="str">
        <f t="shared" si="3"/>
        <v>05.06.02AIRBUS</v>
      </c>
      <c r="D203" t="s">
        <v>179</v>
      </c>
      <c r="E203" t="s">
        <v>186</v>
      </c>
    </row>
    <row r="204" spans="1:5" ht="15">
      <c r="A204">
        <v>46</v>
      </c>
      <c r="B204" t="s">
        <v>546</v>
      </c>
      <c r="C204" t="str">
        <f t="shared" si="3"/>
        <v>05.06.02EUROCONTROL</v>
      </c>
      <c r="D204" t="s">
        <v>179</v>
      </c>
      <c r="E204" t="s">
        <v>181</v>
      </c>
    </row>
    <row r="205" spans="1:5" ht="15">
      <c r="A205">
        <v>46</v>
      </c>
      <c r="B205" t="s">
        <v>546</v>
      </c>
      <c r="C205" t="str">
        <f t="shared" si="3"/>
        <v>05.06.02NORACON</v>
      </c>
      <c r="D205" t="s">
        <v>179</v>
      </c>
      <c r="E205" t="s">
        <v>183</v>
      </c>
    </row>
    <row r="206" spans="1:5" ht="15">
      <c r="A206">
        <v>46</v>
      </c>
      <c r="B206" t="s">
        <v>546</v>
      </c>
      <c r="C206" t="str">
        <f t="shared" si="3"/>
        <v>05.06.02THALES</v>
      </c>
      <c r="D206" t="s">
        <v>179</v>
      </c>
      <c r="E206" t="s">
        <v>185</v>
      </c>
    </row>
    <row r="207" spans="1:5" ht="15">
      <c r="A207">
        <v>47</v>
      </c>
      <c r="B207" t="s">
        <v>547</v>
      </c>
      <c r="C207" t="str">
        <f t="shared" si="3"/>
        <v>05.06.03AENA</v>
      </c>
      <c r="D207" t="s">
        <v>172</v>
      </c>
      <c r="E207" t="s">
        <v>178</v>
      </c>
    </row>
    <row r="208" spans="1:5" ht="15">
      <c r="A208">
        <v>47</v>
      </c>
      <c r="B208" t="s">
        <v>547</v>
      </c>
      <c r="C208" t="str">
        <f t="shared" si="3"/>
        <v>05.06.03AIRBUS</v>
      </c>
      <c r="D208" t="s">
        <v>179</v>
      </c>
      <c r="E208" t="s">
        <v>186</v>
      </c>
    </row>
    <row r="209" spans="1:5" ht="15">
      <c r="A209">
        <v>47</v>
      </c>
      <c r="B209" t="s">
        <v>547</v>
      </c>
      <c r="C209" t="str">
        <f t="shared" si="3"/>
        <v>05.06.03ENAV</v>
      </c>
      <c r="D209" t="s">
        <v>179</v>
      </c>
      <c r="E209" t="s">
        <v>177</v>
      </c>
    </row>
    <row r="210" spans="1:5" ht="15">
      <c r="A210">
        <v>47</v>
      </c>
      <c r="B210" t="s">
        <v>547</v>
      </c>
      <c r="C210" t="str">
        <f t="shared" si="3"/>
        <v>05.06.03EUROCONTROL</v>
      </c>
      <c r="D210" t="s">
        <v>179</v>
      </c>
      <c r="E210" t="s">
        <v>181</v>
      </c>
    </row>
    <row r="211" spans="1:5" ht="15">
      <c r="A211">
        <v>47</v>
      </c>
      <c r="B211" t="s">
        <v>547</v>
      </c>
      <c r="C211" t="str">
        <f t="shared" si="3"/>
        <v>05.06.03NATS</v>
      </c>
      <c r="D211" t="s">
        <v>179</v>
      </c>
      <c r="E211" t="s">
        <v>182</v>
      </c>
    </row>
    <row r="212" spans="1:5" ht="15">
      <c r="A212">
        <v>47</v>
      </c>
      <c r="B212" t="s">
        <v>547</v>
      </c>
      <c r="C212" t="str">
        <f t="shared" si="3"/>
        <v>05.06.03NORACON</v>
      </c>
      <c r="D212" t="s">
        <v>179</v>
      </c>
      <c r="E212" t="s">
        <v>183</v>
      </c>
    </row>
    <row r="213" spans="1:5" ht="15">
      <c r="A213">
        <v>47</v>
      </c>
      <c r="B213" t="s">
        <v>547</v>
      </c>
      <c r="C213" t="str">
        <f t="shared" si="3"/>
        <v>05.06.03THALES</v>
      </c>
      <c r="D213" t="s">
        <v>179</v>
      </c>
      <c r="E213" t="s">
        <v>185</v>
      </c>
    </row>
    <row r="214" spans="1:5" ht="15">
      <c r="A214">
        <v>48</v>
      </c>
      <c r="B214" t="s">
        <v>548</v>
      </c>
      <c r="C214" t="str">
        <f t="shared" si="3"/>
        <v>05.06.04ENAV</v>
      </c>
      <c r="D214" t="s">
        <v>172</v>
      </c>
      <c r="E214" t="s">
        <v>177</v>
      </c>
    </row>
    <row r="215" spans="1:5" ht="15">
      <c r="A215">
        <v>48</v>
      </c>
      <c r="B215" t="s">
        <v>548</v>
      </c>
      <c r="C215" t="str">
        <f t="shared" si="3"/>
        <v>05.06.04EUROCONTROL</v>
      </c>
      <c r="D215" t="s">
        <v>179</v>
      </c>
      <c r="E215" t="s">
        <v>181</v>
      </c>
    </row>
    <row r="216" spans="1:5" ht="15">
      <c r="A216">
        <v>48</v>
      </c>
      <c r="B216" t="s">
        <v>548</v>
      </c>
      <c r="C216" t="str">
        <f t="shared" si="3"/>
        <v>05.06.04NATS</v>
      </c>
      <c r="D216" t="s">
        <v>179</v>
      </c>
      <c r="E216" t="s">
        <v>182</v>
      </c>
    </row>
    <row r="217" spans="1:5" ht="15">
      <c r="A217">
        <v>48</v>
      </c>
      <c r="B217" t="s">
        <v>548</v>
      </c>
      <c r="C217" t="str">
        <f t="shared" si="3"/>
        <v>05.06.04NORACON</v>
      </c>
      <c r="D217" t="s">
        <v>179</v>
      </c>
      <c r="E217" t="s">
        <v>183</v>
      </c>
    </row>
    <row r="218" spans="1:5" ht="15">
      <c r="A218">
        <v>48</v>
      </c>
      <c r="B218" t="s">
        <v>548</v>
      </c>
      <c r="C218" t="str">
        <f t="shared" si="3"/>
        <v>05.06.04THALES</v>
      </c>
      <c r="D218" t="s">
        <v>179</v>
      </c>
      <c r="E218" t="s">
        <v>185</v>
      </c>
    </row>
    <row r="219" spans="1:5" ht="15">
      <c r="A219">
        <v>49</v>
      </c>
      <c r="B219" t="s">
        <v>549</v>
      </c>
      <c r="C219" t="str">
        <f t="shared" si="3"/>
        <v>05.06.05NATS</v>
      </c>
      <c r="D219" t="s">
        <v>172</v>
      </c>
      <c r="E219" t="s">
        <v>182</v>
      </c>
    </row>
    <row r="220" spans="1:5" ht="15">
      <c r="A220">
        <v>49</v>
      </c>
      <c r="B220" t="s">
        <v>549</v>
      </c>
      <c r="C220" t="str">
        <f t="shared" si="3"/>
        <v>05.06.05DFS</v>
      </c>
      <c r="D220" t="s">
        <v>179</v>
      </c>
      <c r="E220" t="s">
        <v>180</v>
      </c>
    </row>
    <row r="221" spans="1:5" ht="15">
      <c r="A221">
        <v>49</v>
      </c>
      <c r="B221" t="s">
        <v>549</v>
      </c>
      <c r="C221" t="str">
        <f t="shared" si="3"/>
        <v>05.06.05EUROCONTROL</v>
      </c>
      <c r="D221" t="s">
        <v>179</v>
      </c>
      <c r="E221" t="s">
        <v>181</v>
      </c>
    </row>
    <row r="222" spans="1:5" ht="15">
      <c r="A222">
        <v>49</v>
      </c>
      <c r="B222" t="s">
        <v>549</v>
      </c>
      <c r="C222" t="str">
        <f t="shared" si="3"/>
        <v>05.06.05NATMIG</v>
      </c>
      <c r="D222" t="s">
        <v>179</v>
      </c>
      <c r="E222" t="s">
        <v>193</v>
      </c>
    </row>
    <row r="223" spans="1:5" ht="15">
      <c r="A223">
        <v>50</v>
      </c>
      <c r="B223" t="s">
        <v>550</v>
      </c>
      <c r="C223" t="str">
        <f t="shared" si="3"/>
        <v>05.06.06ENAV</v>
      </c>
      <c r="D223" t="s">
        <v>172</v>
      </c>
      <c r="E223" t="s">
        <v>177</v>
      </c>
    </row>
    <row r="224" spans="1:5" ht="15">
      <c r="A224">
        <v>50</v>
      </c>
      <c r="B224" t="s">
        <v>550</v>
      </c>
      <c r="C224" t="str">
        <f t="shared" si="3"/>
        <v>05.06.06AENA</v>
      </c>
      <c r="D224" t="s">
        <v>179</v>
      </c>
      <c r="E224" t="s">
        <v>178</v>
      </c>
    </row>
    <row r="225" spans="1:5" ht="15">
      <c r="A225">
        <v>50</v>
      </c>
      <c r="B225" t="s">
        <v>550</v>
      </c>
      <c r="C225" t="str">
        <f t="shared" si="3"/>
        <v>05.06.06AIRBUS</v>
      </c>
      <c r="D225" t="s">
        <v>179</v>
      </c>
      <c r="E225" t="s">
        <v>186</v>
      </c>
    </row>
    <row r="226" spans="1:5" ht="15">
      <c r="A226">
        <v>50</v>
      </c>
      <c r="B226" t="s">
        <v>550</v>
      </c>
      <c r="C226" t="str">
        <f t="shared" si="3"/>
        <v>05.06.06ALENIA</v>
      </c>
      <c r="D226" t="s">
        <v>179</v>
      </c>
      <c r="E226" t="s">
        <v>187</v>
      </c>
    </row>
    <row r="227" spans="1:5" ht="15">
      <c r="A227">
        <v>50</v>
      </c>
      <c r="B227" t="s">
        <v>550</v>
      </c>
      <c r="C227" t="str">
        <f t="shared" si="3"/>
        <v>05.06.06DSNA</v>
      </c>
      <c r="D227" t="s">
        <v>179</v>
      </c>
      <c r="E227" t="s">
        <v>189</v>
      </c>
    </row>
    <row r="228" spans="1:5" ht="15">
      <c r="A228">
        <v>50</v>
      </c>
      <c r="B228" t="s">
        <v>550</v>
      </c>
      <c r="C228" t="str">
        <f t="shared" si="3"/>
        <v>05.06.06EUROCONTROL</v>
      </c>
      <c r="D228" t="s">
        <v>179</v>
      </c>
      <c r="E228" t="s">
        <v>181</v>
      </c>
    </row>
    <row r="229" spans="1:5" ht="15">
      <c r="A229">
        <v>50</v>
      </c>
      <c r="B229" t="s">
        <v>550</v>
      </c>
      <c r="C229" t="str">
        <f t="shared" si="3"/>
        <v>05.06.06THALES</v>
      </c>
      <c r="D229" t="s">
        <v>179</v>
      </c>
      <c r="E229" t="s">
        <v>185</v>
      </c>
    </row>
    <row r="230" spans="1:5" ht="15">
      <c r="A230">
        <v>51</v>
      </c>
      <c r="B230" t="s">
        <v>551</v>
      </c>
      <c r="C230" t="str">
        <f t="shared" si="3"/>
        <v>05.06.07DFS</v>
      </c>
      <c r="D230" t="s">
        <v>172</v>
      </c>
      <c r="E230" t="s">
        <v>180</v>
      </c>
    </row>
    <row r="231" spans="1:5" ht="15">
      <c r="A231">
        <v>51</v>
      </c>
      <c r="B231" t="s">
        <v>551</v>
      </c>
      <c r="C231" t="str">
        <f t="shared" si="3"/>
        <v>05.06.07AENA</v>
      </c>
      <c r="D231" t="s">
        <v>179</v>
      </c>
      <c r="E231" t="s">
        <v>178</v>
      </c>
    </row>
    <row r="232" spans="1:5" ht="15">
      <c r="A232">
        <v>51</v>
      </c>
      <c r="B232" t="s">
        <v>551</v>
      </c>
      <c r="C232" t="str">
        <f t="shared" si="3"/>
        <v>05.06.07DSNA</v>
      </c>
      <c r="D232" t="s">
        <v>179</v>
      </c>
      <c r="E232" t="s">
        <v>189</v>
      </c>
    </row>
    <row r="233" spans="1:5" ht="15">
      <c r="A233">
        <v>51</v>
      </c>
      <c r="B233" t="s">
        <v>551</v>
      </c>
      <c r="C233" t="str">
        <f t="shared" si="3"/>
        <v>05.06.07EUROCONTROL</v>
      </c>
      <c r="D233" t="s">
        <v>179</v>
      </c>
      <c r="E233" t="s">
        <v>181</v>
      </c>
    </row>
    <row r="234" spans="1:5" ht="15">
      <c r="A234">
        <v>51</v>
      </c>
      <c r="B234" t="s">
        <v>551</v>
      </c>
      <c r="C234" t="str">
        <f t="shared" si="3"/>
        <v>05.06.07INDRA</v>
      </c>
      <c r="D234" t="s">
        <v>179</v>
      </c>
      <c r="E234" t="s">
        <v>188</v>
      </c>
    </row>
    <row r="235" spans="1:5" ht="15">
      <c r="A235">
        <v>51</v>
      </c>
      <c r="B235" t="s">
        <v>551</v>
      </c>
      <c r="C235" t="str">
        <f t="shared" si="3"/>
        <v>05.06.07NORACON</v>
      </c>
      <c r="D235" t="s">
        <v>179</v>
      </c>
      <c r="E235" t="s">
        <v>183</v>
      </c>
    </row>
    <row r="236" spans="1:5" ht="15">
      <c r="A236">
        <v>52</v>
      </c>
      <c r="B236" t="s">
        <v>552</v>
      </c>
      <c r="C236" t="str">
        <f t="shared" si="3"/>
        <v>05.07NATS</v>
      </c>
      <c r="D236" t="s">
        <v>172</v>
      </c>
      <c r="E236" t="s">
        <v>182</v>
      </c>
    </row>
    <row r="237" spans="1:5" ht="15">
      <c r="A237">
        <v>53</v>
      </c>
      <c r="B237" t="s">
        <v>553</v>
      </c>
      <c r="C237" t="str">
        <f t="shared" si="3"/>
        <v>05.07.02AENA</v>
      </c>
      <c r="D237" t="s">
        <v>172</v>
      </c>
      <c r="E237" t="s">
        <v>178</v>
      </c>
    </row>
    <row r="238" spans="1:5" ht="15">
      <c r="A238">
        <v>53</v>
      </c>
      <c r="B238" t="s">
        <v>553</v>
      </c>
      <c r="C238" t="str">
        <f t="shared" si="3"/>
        <v>05.07.02ENAV</v>
      </c>
      <c r="D238" t="s">
        <v>179</v>
      </c>
      <c r="E238" t="s">
        <v>177</v>
      </c>
    </row>
    <row r="239" spans="1:5" ht="15">
      <c r="A239">
        <v>53</v>
      </c>
      <c r="B239" t="s">
        <v>553</v>
      </c>
      <c r="C239" t="str">
        <f t="shared" si="3"/>
        <v>05.07.02EUROCONTROL</v>
      </c>
      <c r="D239" t="s">
        <v>179</v>
      </c>
      <c r="E239" t="s">
        <v>181</v>
      </c>
    </row>
    <row r="240" spans="1:5" ht="15">
      <c r="A240">
        <v>53</v>
      </c>
      <c r="B240" t="s">
        <v>553</v>
      </c>
      <c r="C240" t="str">
        <f t="shared" si="3"/>
        <v>05.07.02INDRA</v>
      </c>
      <c r="D240" t="s">
        <v>179</v>
      </c>
      <c r="E240" t="s">
        <v>188</v>
      </c>
    </row>
    <row r="241" spans="1:5" ht="15">
      <c r="A241">
        <v>53</v>
      </c>
      <c r="B241" t="s">
        <v>553</v>
      </c>
      <c r="C241" t="str">
        <f t="shared" si="3"/>
        <v>05.07.02NATS</v>
      </c>
      <c r="D241" t="s">
        <v>179</v>
      </c>
      <c r="E241" t="s">
        <v>182</v>
      </c>
    </row>
    <row r="242" spans="1:5" ht="15">
      <c r="A242">
        <v>53</v>
      </c>
      <c r="B242" t="s">
        <v>553</v>
      </c>
      <c r="C242" t="str">
        <f t="shared" si="3"/>
        <v>05.07.02NORACON</v>
      </c>
      <c r="D242" t="s">
        <v>179</v>
      </c>
      <c r="E242" t="s">
        <v>183</v>
      </c>
    </row>
    <row r="243" spans="1:5" ht="15">
      <c r="A243">
        <v>53</v>
      </c>
      <c r="B243" t="s">
        <v>553</v>
      </c>
      <c r="C243" t="str">
        <f t="shared" si="3"/>
        <v>05.07.02THALES</v>
      </c>
      <c r="D243" t="s">
        <v>179</v>
      </c>
      <c r="E243" t="s">
        <v>185</v>
      </c>
    </row>
    <row r="244" spans="1:5" ht="15">
      <c r="A244">
        <v>54</v>
      </c>
      <c r="B244" t="s">
        <v>554</v>
      </c>
      <c r="C244" t="str">
        <f t="shared" si="3"/>
        <v>05.07.03NATS</v>
      </c>
      <c r="D244" t="s">
        <v>172</v>
      </c>
      <c r="E244" t="s">
        <v>182</v>
      </c>
    </row>
    <row r="245" spans="1:5" ht="15">
      <c r="A245">
        <v>54</v>
      </c>
      <c r="B245" t="s">
        <v>554</v>
      </c>
      <c r="C245" t="str">
        <f t="shared" si="3"/>
        <v>05.07.03AENA</v>
      </c>
      <c r="D245" t="s">
        <v>179</v>
      </c>
      <c r="E245" t="s">
        <v>178</v>
      </c>
    </row>
    <row r="246" spans="1:5" ht="15">
      <c r="A246">
        <v>54</v>
      </c>
      <c r="B246" t="s">
        <v>554</v>
      </c>
      <c r="C246" t="str">
        <f t="shared" si="3"/>
        <v>05.07.03DSNA</v>
      </c>
      <c r="D246" t="s">
        <v>179</v>
      </c>
      <c r="E246" t="s">
        <v>189</v>
      </c>
    </row>
    <row r="247" spans="1:5" ht="15">
      <c r="A247">
        <v>55</v>
      </c>
      <c r="B247" t="s">
        <v>555</v>
      </c>
      <c r="C247" t="str">
        <f t="shared" si="3"/>
        <v>05.07.04AENA</v>
      </c>
      <c r="D247" t="s">
        <v>172</v>
      </c>
      <c r="E247" t="s">
        <v>178</v>
      </c>
    </row>
    <row r="248" spans="1:5" ht="15">
      <c r="A248">
        <v>55</v>
      </c>
      <c r="B248" t="s">
        <v>555</v>
      </c>
      <c r="C248" t="str">
        <f t="shared" si="3"/>
        <v>05.07.04ENAV</v>
      </c>
      <c r="D248" t="s">
        <v>179</v>
      </c>
      <c r="E248" t="s">
        <v>177</v>
      </c>
    </row>
    <row r="249" spans="1:5" ht="15">
      <c r="A249">
        <v>55</v>
      </c>
      <c r="B249" t="s">
        <v>555</v>
      </c>
      <c r="C249" t="str">
        <f t="shared" si="3"/>
        <v>05.07.04EUROCONTROL</v>
      </c>
      <c r="D249" t="s">
        <v>179</v>
      </c>
      <c r="E249" t="s">
        <v>181</v>
      </c>
    </row>
    <row r="250" spans="1:5" ht="15">
      <c r="A250">
        <v>55</v>
      </c>
      <c r="B250" t="s">
        <v>555</v>
      </c>
      <c r="C250" t="str">
        <f t="shared" si="3"/>
        <v>05.07.04NATS</v>
      </c>
      <c r="D250" t="s">
        <v>179</v>
      </c>
      <c r="E250" t="s">
        <v>182</v>
      </c>
    </row>
    <row r="251" spans="1:5" ht="15">
      <c r="A251">
        <v>56</v>
      </c>
      <c r="B251" t="s">
        <v>556</v>
      </c>
      <c r="C251" t="str">
        <f t="shared" si="3"/>
        <v>05.09ENAV</v>
      </c>
      <c r="D251" t="s">
        <v>172</v>
      </c>
      <c r="E251" t="s">
        <v>177</v>
      </c>
    </row>
    <row r="252" spans="1:5" ht="15">
      <c r="A252">
        <v>56</v>
      </c>
      <c r="B252" t="s">
        <v>556</v>
      </c>
      <c r="C252" t="str">
        <f t="shared" si="3"/>
        <v>05.09AENA</v>
      </c>
      <c r="D252" t="s">
        <v>179</v>
      </c>
      <c r="E252" t="s">
        <v>178</v>
      </c>
    </row>
    <row r="253" spans="1:5" ht="15">
      <c r="A253">
        <v>56</v>
      </c>
      <c r="B253" t="s">
        <v>556</v>
      </c>
      <c r="C253" t="str">
        <f t="shared" si="3"/>
        <v>05.09DFS</v>
      </c>
      <c r="D253" t="s">
        <v>179</v>
      </c>
      <c r="E253" t="s">
        <v>180</v>
      </c>
    </row>
    <row r="254" spans="1:5" ht="15">
      <c r="A254">
        <v>56</v>
      </c>
      <c r="B254" t="s">
        <v>556</v>
      </c>
      <c r="C254" t="str">
        <f t="shared" si="3"/>
        <v>05.09DSNA</v>
      </c>
      <c r="D254" t="s">
        <v>179</v>
      </c>
      <c r="E254" t="s">
        <v>189</v>
      </c>
    </row>
    <row r="255" spans="1:5" ht="15">
      <c r="A255">
        <v>56</v>
      </c>
      <c r="B255" t="s">
        <v>556</v>
      </c>
      <c r="C255" t="str">
        <f t="shared" si="3"/>
        <v>05.09EUROCONTROL</v>
      </c>
      <c r="D255" t="s">
        <v>179</v>
      </c>
      <c r="E255" t="s">
        <v>181</v>
      </c>
    </row>
    <row r="256" spans="1:5" ht="15">
      <c r="A256">
        <v>56</v>
      </c>
      <c r="B256" t="s">
        <v>556</v>
      </c>
      <c r="C256" t="str">
        <f t="shared" si="3"/>
        <v>05.09FREQUENTIS</v>
      </c>
      <c r="D256" t="s">
        <v>179</v>
      </c>
      <c r="E256" t="s">
        <v>191</v>
      </c>
    </row>
    <row r="257" spans="1:5" ht="15">
      <c r="A257">
        <v>56</v>
      </c>
      <c r="B257" t="s">
        <v>556</v>
      </c>
      <c r="C257" t="str">
        <f t="shared" si="3"/>
        <v>05.09NATS</v>
      </c>
      <c r="D257" t="s">
        <v>179</v>
      </c>
      <c r="E257" t="s">
        <v>182</v>
      </c>
    </row>
    <row r="258" spans="1:5" ht="15">
      <c r="A258">
        <v>56</v>
      </c>
      <c r="B258" t="s">
        <v>556</v>
      </c>
      <c r="C258" t="str">
        <f t="shared" si="3"/>
        <v>05.09NORACON</v>
      </c>
      <c r="D258" t="s">
        <v>179</v>
      </c>
      <c r="E258" t="s">
        <v>183</v>
      </c>
    </row>
    <row r="259" spans="1:5" ht="15">
      <c r="A259">
        <v>56</v>
      </c>
      <c r="B259" t="s">
        <v>556</v>
      </c>
      <c r="C259" t="str">
        <f aca="true" t="shared" si="4" ref="C259:C322">B259&amp;E259</f>
        <v>05.09SELEX</v>
      </c>
      <c r="D259" t="s">
        <v>179</v>
      </c>
      <c r="E259" t="s">
        <v>184</v>
      </c>
    </row>
    <row r="260" spans="1:5" ht="15">
      <c r="A260">
        <v>58</v>
      </c>
      <c r="B260" t="s">
        <v>557</v>
      </c>
      <c r="C260" t="str">
        <f t="shared" si="4"/>
        <v>06.00AENA</v>
      </c>
      <c r="D260" t="s">
        <v>172</v>
      </c>
      <c r="E260" t="s">
        <v>178</v>
      </c>
    </row>
    <row r="261" spans="1:5" ht="15">
      <c r="A261">
        <v>58</v>
      </c>
      <c r="B261" t="s">
        <v>557</v>
      </c>
      <c r="C261" t="str">
        <f t="shared" si="4"/>
        <v>06.00SEAC</v>
      </c>
      <c r="D261" t="s">
        <v>172</v>
      </c>
      <c r="E261" t="s">
        <v>192</v>
      </c>
    </row>
    <row r="262" spans="1:5" ht="15">
      <c r="A262">
        <v>59</v>
      </c>
      <c r="B262" t="s">
        <v>558</v>
      </c>
      <c r="C262" t="str">
        <f t="shared" si="4"/>
        <v>06.02AENA</v>
      </c>
      <c r="D262" t="s">
        <v>172</v>
      </c>
      <c r="E262" t="s">
        <v>178</v>
      </c>
    </row>
    <row r="263" spans="1:5" ht="15">
      <c r="A263">
        <v>59</v>
      </c>
      <c r="B263" t="s">
        <v>558</v>
      </c>
      <c r="C263" t="str">
        <f t="shared" si="4"/>
        <v>06.02AIRBUS</v>
      </c>
      <c r="D263" t="s">
        <v>179</v>
      </c>
      <c r="E263" t="s">
        <v>186</v>
      </c>
    </row>
    <row r="264" spans="1:5" ht="15">
      <c r="A264">
        <v>59</v>
      </c>
      <c r="B264" t="s">
        <v>558</v>
      </c>
      <c r="C264" t="str">
        <f t="shared" si="4"/>
        <v>06.02DFS</v>
      </c>
      <c r="D264" t="s">
        <v>179</v>
      </c>
      <c r="E264" t="s">
        <v>180</v>
      </c>
    </row>
    <row r="265" spans="1:5" ht="15">
      <c r="A265">
        <v>59</v>
      </c>
      <c r="B265" t="s">
        <v>558</v>
      </c>
      <c r="C265" t="str">
        <f t="shared" si="4"/>
        <v>06.02DSNA</v>
      </c>
      <c r="D265" t="s">
        <v>179</v>
      </c>
      <c r="E265" t="s">
        <v>189</v>
      </c>
    </row>
    <row r="266" spans="1:5" ht="15">
      <c r="A266">
        <v>59</v>
      </c>
      <c r="B266" t="s">
        <v>558</v>
      </c>
      <c r="C266" t="str">
        <f t="shared" si="4"/>
        <v>06.02EUROCONTROL</v>
      </c>
      <c r="D266" t="s">
        <v>179</v>
      </c>
      <c r="E266" t="s">
        <v>181</v>
      </c>
    </row>
    <row r="267" spans="1:5" ht="15">
      <c r="A267">
        <v>59</v>
      </c>
      <c r="B267" t="s">
        <v>558</v>
      </c>
      <c r="C267" t="str">
        <f t="shared" si="4"/>
        <v>06.02SEAC</v>
      </c>
      <c r="D267" t="s">
        <v>179</v>
      </c>
      <c r="E267" t="s">
        <v>192</v>
      </c>
    </row>
    <row r="268" spans="1:5" ht="15">
      <c r="A268">
        <v>59</v>
      </c>
      <c r="B268" t="s">
        <v>558</v>
      </c>
      <c r="C268" t="str">
        <f t="shared" si="4"/>
        <v>06.02SELEX</v>
      </c>
      <c r="D268" t="s">
        <v>179</v>
      </c>
      <c r="E268" t="s">
        <v>184</v>
      </c>
    </row>
    <row r="269" spans="1:5" ht="15">
      <c r="A269">
        <v>60</v>
      </c>
      <c r="B269" t="s">
        <v>559</v>
      </c>
      <c r="C269" t="str">
        <f t="shared" si="4"/>
        <v>06.03EUROCONTROL</v>
      </c>
      <c r="D269" t="s">
        <v>172</v>
      </c>
      <c r="E269" t="s">
        <v>181</v>
      </c>
    </row>
    <row r="270" spans="1:5" ht="15">
      <c r="A270">
        <v>61</v>
      </c>
      <c r="B270" t="s">
        <v>560</v>
      </c>
      <c r="C270" t="str">
        <f t="shared" si="4"/>
        <v>06.03.01EUROCONTROL</v>
      </c>
      <c r="D270" t="s">
        <v>172</v>
      </c>
      <c r="E270" t="s">
        <v>181</v>
      </c>
    </row>
    <row r="271" spans="1:5" ht="15">
      <c r="A271">
        <v>61</v>
      </c>
      <c r="B271" t="s">
        <v>560</v>
      </c>
      <c r="C271" t="str">
        <f t="shared" si="4"/>
        <v>06.03.01AENA</v>
      </c>
      <c r="D271" t="s">
        <v>179</v>
      </c>
      <c r="E271" t="s">
        <v>178</v>
      </c>
    </row>
    <row r="272" spans="1:5" ht="15">
      <c r="A272">
        <v>61</v>
      </c>
      <c r="B272" t="s">
        <v>560</v>
      </c>
      <c r="C272" t="str">
        <f t="shared" si="4"/>
        <v>06.03.01DFS</v>
      </c>
      <c r="D272" t="s">
        <v>179</v>
      </c>
      <c r="E272" t="s">
        <v>180</v>
      </c>
    </row>
    <row r="273" spans="1:5" ht="15">
      <c r="A273">
        <v>61</v>
      </c>
      <c r="B273" t="s">
        <v>560</v>
      </c>
      <c r="C273" t="str">
        <f t="shared" si="4"/>
        <v>06.03.01DSNA</v>
      </c>
      <c r="D273" t="s">
        <v>179</v>
      </c>
      <c r="E273" t="s">
        <v>189</v>
      </c>
    </row>
    <row r="274" spans="1:5" ht="15">
      <c r="A274">
        <v>61</v>
      </c>
      <c r="B274" t="s">
        <v>560</v>
      </c>
      <c r="C274" t="str">
        <f t="shared" si="4"/>
        <v>06.03.01INDRA</v>
      </c>
      <c r="D274" t="s">
        <v>179</v>
      </c>
      <c r="E274" t="s">
        <v>188</v>
      </c>
    </row>
    <row r="275" spans="1:5" ht="15">
      <c r="A275">
        <v>61</v>
      </c>
      <c r="B275" t="s">
        <v>560</v>
      </c>
      <c r="C275" t="str">
        <f t="shared" si="4"/>
        <v>06.03.01SEAC</v>
      </c>
      <c r="D275" t="s">
        <v>179</v>
      </c>
      <c r="E275" t="s">
        <v>192</v>
      </c>
    </row>
    <row r="276" spans="1:5" ht="15">
      <c r="A276">
        <v>62</v>
      </c>
      <c r="B276" t="s">
        <v>561</v>
      </c>
      <c r="C276" t="str">
        <f t="shared" si="4"/>
        <v>06.03.02EUROCONTROL</v>
      </c>
      <c r="D276" t="s">
        <v>172</v>
      </c>
      <c r="E276" t="s">
        <v>181</v>
      </c>
    </row>
    <row r="277" spans="1:5" ht="15">
      <c r="A277">
        <v>62</v>
      </c>
      <c r="B277" t="s">
        <v>561</v>
      </c>
      <c r="C277" t="str">
        <f t="shared" si="4"/>
        <v>06.03.02AENA</v>
      </c>
      <c r="D277" t="s">
        <v>179</v>
      </c>
      <c r="E277" t="s">
        <v>178</v>
      </c>
    </row>
    <row r="278" spans="1:5" ht="15">
      <c r="A278">
        <v>62</v>
      </c>
      <c r="B278" t="s">
        <v>561</v>
      </c>
      <c r="C278" t="str">
        <f t="shared" si="4"/>
        <v>06.03.02AIRBUS</v>
      </c>
      <c r="D278" t="s">
        <v>179</v>
      </c>
      <c r="E278" t="s">
        <v>186</v>
      </c>
    </row>
    <row r="279" spans="1:5" ht="15">
      <c r="A279">
        <v>62</v>
      </c>
      <c r="B279" t="s">
        <v>561</v>
      </c>
      <c r="C279" t="str">
        <f t="shared" si="4"/>
        <v>06.03.02DSNA</v>
      </c>
      <c r="D279" t="s">
        <v>179</v>
      </c>
      <c r="E279" t="s">
        <v>189</v>
      </c>
    </row>
    <row r="280" spans="1:5" ht="15">
      <c r="A280">
        <v>62</v>
      </c>
      <c r="B280" t="s">
        <v>561</v>
      </c>
      <c r="C280" t="str">
        <f t="shared" si="4"/>
        <v>06.03.02ENAV</v>
      </c>
      <c r="D280" t="s">
        <v>179</v>
      </c>
      <c r="E280" t="s">
        <v>177</v>
      </c>
    </row>
    <row r="281" spans="1:5" ht="15">
      <c r="A281">
        <v>62</v>
      </c>
      <c r="B281" t="s">
        <v>561</v>
      </c>
      <c r="C281" t="str">
        <f t="shared" si="4"/>
        <v>06.03.02SEAC</v>
      </c>
      <c r="D281" t="s">
        <v>179</v>
      </c>
      <c r="E281" t="s">
        <v>192</v>
      </c>
    </row>
    <row r="282" spans="1:5" ht="15">
      <c r="A282">
        <v>62</v>
      </c>
      <c r="B282" t="s">
        <v>561</v>
      </c>
      <c r="C282" t="str">
        <f t="shared" si="4"/>
        <v>06.03.02THALES</v>
      </c>
      <c r="D282" t="s">
        <v>179</v>
      </c>
      <c r="E282" t="s">
        <v>185</v>
      </c>
    </row>
    <row r="283" spans="1:5" ht="15">
      <c r="A283">
        <v>63</v>
      </c>
      <c r="B283" t="s">
        <v>562</v>
      </c>
      <c r="C283" t="str">
        <f t="shared" si="4"/>
        <v>06.03.03EUROCONTROL</v>
      </c>
      <c r="D283" t="s">
        <v>172</v>
      </c>
      <c r="E283" t="s">
        <v>181</v>
      </c>
    </row>
    <row r="284" spans="1:5" ht="15">
      <c r="A284">
        <v>63</v>
      </c>
      <c r="B284" t="s">
        <v>562</v>
      </c>
      <c r="C284" t="str">
        <f t="shared" si="4"/>
        <v>06.03.03AENA</v>
      </c>
      <c r="D284" t="s">
        <v>179</v>
      </c>
      <c r="E284" t="s">
        <v>178</v>
      </c>
    </row>
    <row r="285" spans="1:5" ht="15">
      <c r="A285">
        <v>63</v>
      </c>
      <c r="B285" t="s">
        <v>562</v>
      </c>
      <c r="C285" t="str">
        <f t="shared" si="4"/>
        <v>06.03.03AIRBUS</v>
      </c>
      <c r="D285" t="s">
        <v>179</v>
      </c>
      <c r="E285" t="s">
        <v>186</v>
      </c>
    </row>
    <row r="286" spans="1:5" ht="15">
      <c r="A286">
        <v>63</v>
      </c>
      <c r="B286" t="s">
        <v>562</v>
      </c>
      <c r="C286" t="str">
        <f t="shared" si="4"/>
        <v>06.03.03ENAV</v>
      </c>
      <c r="D286" t="s">
        <v>179</v>
      </c>
      <c r="E286" t="s">
        <v>177</v>
      </c>
    </row>
    <row r="287" spans="1:5" ht="15">
      <c r="A287">
        <v>63</v>
      </c>
      <c r="B287" t="s">
        <v>562</v>
      </c>
      <c r="C287" t="str">
        <f t="shared" si="4"/>
        <v>06.03.03SEAC</v>
      </c>
      <c r="D287" t="s">
        <v>179</v>
      </c>
      <c r="E287" t="s">
        <v>192</v>
      </c>
    </row>
    <row r="288" spans="1:5" ht="15">
      <c r="A288">
        <v>63</v>
      </c>
      <c r="B288" t="s">
        <v>562</v>
      </c>
      <c r="C288" t="str">
        <f t="shared" si="4"/>
        <v>06.03.03SELEX</v>
      </c>
      <c r="D288" t="s">
        <v>179</v>
      </c>
      <c r="E288" t="s">
        <v>184</v>
      </c>
    </row>
    <row r="289" spans="1:5" ht="15">
      <c r="A289">
        <v>64</v>
      </c>
      <c r="B289" t="s">
        <v>563</v>
      </c>
      <c r="C289" t="str">
        <f t="shared" si="4"/>
        <v>06.05SEAC</v>
      </c>
      <c r="D289" t="s">
        <v>172</v>
      </c>
      <c r="E289" t="s">
        <v>192</v>
      </c>
    </row>
    <row r="290" spans="1:5" ht="15">
      <c r="A290">
        <v>65</v>
      </c>
      <c r="B290" t="s">
        <v>564</v>
      </c>
      <c r="C290" t="str">
        <f t="shared" si="4"/>
        <v>06.05.01SEAC</v>
      </c>
      <c r="D290" t="s">
        <v>172</v>
      </c>
      <c r="E290" t="s">
        <v>192</v>
      </c>
    </row>
    <row r="291" spans="1:5" ht="15">
      <c r="A291">
        <v>65</v>
      </c>
      <c r="B291" t="s">
        <v>564</v>
      </c>
      <c r="C291" t="str">
        <f t="shared" si="4"/>
        <v>06.05.01AENA</v>
      </c>
      <c r="D291" t="s">
        <v>179</v>
      </c>
      <c r="E291" t="s">
        <v>178</v>
      </c>
    </row>
    <row r="292" spans="1:5" ht="15">
      <c r="A292">
        <v>65</v>
      </c>
      <c r="B292" t="s">
        <v>564</v>
      </c>
      <c r="C292" t="str">
        <f t="shared" si="4"/>
        <v>06.05.01EUROCONTROL</v>
      </c>
      <c r="D292" t="s">
        <v>179</v>
      </c>
      <c r="E292" t="s">
        <v>181</v>
      </c>
    </row>
    <row r="293" spans="1:5" ht="15">
      <c r="A293">
        <v>65</v>
      </c>
      <c r="B293" t="s">
        <v>564</v>
      </c>
      <c r="C293" t="str">
        <f t="shared" si="4"/>
        <v>06.05.01INDRA</v>
      </c>
      <c r="D293" t="s">
        <v>179</v>
      </c>
      <c r="E293" t="s">
        <v>188</v>
      </c>
    </row>
    <row r="294" spans="1:5" ht="15">
      <c r="A294">
        <v>66</v>
      </c>
      <c r="B294" t="s">
        <v>565</v>
      </c>
      <c r="C294" t="str">
        <f t="shared" si="4"/>
        <v>06.05.02EUROCONTROL</v>
      </c>
      <c r="D294" t="s">
        <v>172</v>
      </c>
      <c r="E294" t="s">
        <v>181</v>
      </c>
    </row>
    <row r="295" spans="1:5" ht="15">
      <c r="A295">
        <v>66</v>
      </c>
      <c r="B295" t="s">
        <v>565</v>
      </c>
      <c r="C295" t="str">
        <f t="shared" si="4"/>
        <v>06.05.02AENA</v>
      </c>
      <c r="D295" t="s">
        <v>179</v>
      </c>
      <c r="E295" t="s">
        <v>178</v>
      </c>
    </row>
    <row r="296" spans="1:5" ht="15">
      <c r="A296">
        <v>66</v>
      </c>
      <c r="B296" t="s">
        <v>565</v>
      </c>
      <c r="C296" t="str">
        <f t="shared" si="4"/>
        <v>06.05.02SEAC</v>
      </c>
      <c r="D296" t="s">
        <v>179</v>
      </c>
      <c r="E296" t="s">
        <v>192</v>
      </c>
    </row>
    <row r="297" spans="1:5" ht="15">
      <c r="A297">
        <v>66</v>
      </c>
      <c r="B297" t="s">
        <v>565</v>
      </c>
      <c r="C297" t="str">
        <f t="shared" si="4"/>
        <v>06.05.02THALES</v>
      </c>
      <c r="D297" t="s">
        <v>179</v>
      </c>
      <c r="E297" t="s">
        <v>185</v>
      </c>
    </row>
    <row r="298" spans="1:5" ht="15">
      <c r="A298">
        <v>67</v>
      </c>
      <c r="B298" t="s">
        <v>566</v>
      </c>
      <c r="C298" t="str">
        <f t="shared" si="4"/>
        <v>06.05.03SEAC</v>
      </c>
      <c r="D298" t="s">
        <v>172</v>
      </c>
      <c r="E298" t="s">
        <v>192</v>
      </c>
    </row>
    <row r="299" spans="1:5" ht="15">
      <c r="A299">
        <v>67</v>
      </c>
      <c r="B299" t="s">
        <v>566</v>
      </c>
      <c r="C299" t="str">
        <f t="shared" si="4"/>
        <v>06.05.03AENA</v>
      </c>
      <c r="D299" t="s">
        <v>179</v>
      </c>
      <c r="E299" t="s">
        <v>178</v>
      </c>
    </row>
    <row r="300" spans="1:5" ht="15">
      <c r="A300">
        <v>67</v>
      </c>
      <c r="B300" t="s">
        <v>566</v>
      </c>
      <c r="C300" t="str">
        <f t="shared" si="4"/>
        <v>06.05.03DFS</v>
      </c>
      <c r="D300" t="s">
        <v>179</v>
      </c>
      <c r="E300" t="s">
        <v>180</v>
      </c>
    </row>
    <row r="301" spans="1:5" ht="15">
      <c r="A301">
        <v>67</v>
      </c>
      <c r="B301" t="s">
        <v>566</v>
      </c>
      <c r="C301" t="str">
        <f t="shared" si="4"/>
        <v>06.05.03EUROCONTROL</v>
      </c>
      <c r="D301" t="s">
        <v>179</v>
      </c>
      <c r="E301" t="s">
        <v>181</v>
      </c>
    </row>
    <row r="302" spans="1:5" ht="15">
      <c r="A302">
        <v>67</v>
      </c>
      <c r="B302" t="s">
        <v>566</v>
      </c>
      <c r="C302" t="str">
        <f t="shared" si="4"/>
        <v>06.05.03THALES</v>
      </c>
      <c r="D302" t="s">
        <v>179</v>
      </c>
      <c r="E302" t="s">
        <v>185</v>
      </c>
    </row>
    <row r="303" spans="1:5" ht="15">
      <c r="A303">
        <v>68</v>
      </c>
      <c r="B303" t="s">
        <v>567</v>
      </c>
      <c r="C303" t="str">
        <f t="shared" si="4"/>
        <v>06.05.04SEAC</v>
      </c>
      <c r="D303" t="s">
        <v>172</v>
      </c>
      <c r="E303" t="s">
        <v>192</v>
      </c>
    </row>
    <row r="304" spans="1:5" ht="15">
      <c r="A304">
        <v>68</v>
      </c>
      <c r="B304" t="s">
        <v>567</v>
      </c>
      <c r="C304" t="str">
        <f t="shared" si="4"/>
        <v>06.05.04AENA</v>
      </c>
      <c r="D304" t="s">
        <v>179</v>
      </c>
      <c r="E304" t="s">
        <v>178</v>
      </c>
    </row>
    <row r="305" spans="1:5" ht="15">
      <c r="A305">
        <v>68</v>
      </c>
      <c r="B305" t="s">
        <v>567</v>
      </c>
      <c r="C305" t="str">
        <f t="shared" si="4"/>
        <v>06.05.04DSNA</v>
      </c>
      <c r="D305" t="s">
        <v>179</v>
      </c>
      <c r="E305" t="s">
        <v>189</v>
      </c>
    </row>
    <row r="306" spans="1:5" ht="15">
      <c r="A306">
        <v>68</v>
      </c>
      <c r="B306" t="s">
        <v>567</v>
      </c>
      <c r="C306" t="str">
        <f t="shared" si="4"/>
        <v>06.05.04EUROCONTROL</v>
      </c>
      <c r="D306" t="s">
        <v>179</v>
      </c>
      <c r="E306" t="s">
        <v>181</v>
      </c>
    </row>
    <row r="307" spans="1:5" ht="15">
      <c r="A307">
        <v>68</v>
      </c>
      <c r="B307" t="s">
        <v>567</v>
      </c>
      <c r="C307" t="str">
        <f t="shared" si="4"/>
        <v>06.05.04INDRA</v>
      </c>
      <c r="D307" t="s">
        <v>179</v>
      </c>
      <c r="E307" t="s">
        <v>188</v>
      </c>
    </row>
    <row r="308" spans="1:5" ht="15">
      <c r="A308">
        <v>69</v>
      </c>
      <c r="B308" t="s">
        <v>568</v>
      </c>
      <c r="C308" t="str">
        <f t="shared" si="4"/>
        <v>06.05.05NORACON</v>
      </c>
      <c r="D308" t="s">
        <v>172</v>
      </c>
      <c r="E308" t="s">
        <v>183</v>
      </c>
    </row>
    <row r="309" spans="1:5" ht="15">
      <c r="A309">
        <v>69</v>
      </c>
      <c r="B309" t="s">
        <v>568</v>
      </c>
      <c r="C309" t="str">
        <f t="shared" si="4"/>
        <v>06.05.05SELEX</v>
      </c>
      <c r="D309" t="s">
        <v>179</v>
      </c>
      <c r="E309" t="s">
        <v>184</v>
      </c>
    </row>
    <row r="310" spans="1:5" ht="15">
      <c r="A310">
        <v>70</v>
      </c>
      <c r="B310" t="s">
        <v>569</v>
      </c>
      <c r="C310" t="str">
        <f t="shared" si="4"/>
        <v>06.06EUROCONTROL</v>
      </c>
      <c r="D310" t="s">
        <v>172</v>
      </c>
      <c r="E310" t="s">
        <v>181</v>
      </c>
    </row>
    <row r="311" spans="1:5" ht="15">
      <c r="A311">
        <v>71</v>
      </c>
      <c r="B311" t="s">
        <v>570</v>
      </c>
      <c r="C311" t="str">
        <f t="shared" si="4"/>
        <v>06.06.01DSNA</v>
      </c>
      <c r="D311" t="s">
        <v>179</v>
      </c>
      <c r="E311" t="s">
        <v>189</v>
      </c>
    </row>
    <row r="312" spans="1:5" ht="15">
      <c r="A312">
        <v>71</v>
      </c>
      <c r="B312" t="s">
        <v>570</v>
      </c>
      <c r="C312" t="str">
        <f t="shared" si="4"/>
        <v>06.06.01EUROCONTROL</v>
      </c>
      <c r="D312" t="s">
        <v>179</v>
      </c>
      <c r="E312" t="s">
        <v>181</v>
      </c>
    </row>
    <row r="313" spans="1:5" ht="15">
      <c r="A313">
        <v>71</v>
      </c>
      <c r="B313" t="s">
        <v>570</v>
      </c>
      <c r="C313" t="str">
        <f t="shared" si="4"/>
        <v>06.06.01NORACON</v>
      </c>
      <c r="D313" t="s">
        <v>179</v>
      </c>
      <c r="E313" t="s">
        <v>183</v>
      </c>
    </row>
    <row r="314" spans="1:5" ht="15">
      <c r="A314">
        <v>71</v>
      </c>
      <c r="B314" t="s">
        <v>570</v>
      </c>
      <c r="C314" t="str">
        <f t="shared" si="4"/>
        <v>06.06.01SEAC</v>
      </c>
      <c r="D314" t="s">
        <v>179</v>
      </c>
      <c r="E314" t="s">
        <v>192</v>
      </c>
    </row>
    <row r="315" spans="1:5" ht="15">
      <c r="A315">
        <v>72</v>
      </c>
      <c r="B315" t="s">
        <v>571</v>
      </c>
      <c r="C315" t="str">
        <f t="shared" si="4"/>
        <v>06.06.02NORACON</v>
      </c>
      <c r="D315" t="s">
        <v>172</v>
      </c>
      <c r="E315" t="s">
        <v>183</v>
      </c>
    </row>
    <row r="316" spans="1:5" ht="15">
      <c r="A316">
        <v>72</v>
      </c>
      <c r="B316" t="s">
        <v>571</v>
      </c>
      <c r="C316" t="str">
        <f t="shared" si="4"/>
        <v>06.06.02AENA</v>
      </c>
      <c r="D316" t="s">
        <v>179</v>
      </c>
      <c r="E316" t="s">
        <v>178</v>
      </c>
    </row>
    <row r="317" spans="1:5" ht="15">
      <c r="A317">
        <v>72</v>
      </c>
      <c r="B317" t="s">
        <v>571</v>
      </c>
      <c r="C317" t="str">
        <f t="shared" si="4"/>
        <v>06.06.02DSNA</v>
      </c>
      <c r="D317" t="s">
        <v>179</v>
      </c>
      <c r="E317" t="s">
        <v>189</v>
      </c>
    </row>
    <row r="318" spans="1:5" ht="15">
      <c r="A318">
        <v>72</v>
      </c>
      <c r="B318" t="s">
        <v>571</v>
      </c>
      <c r="C318" t="str">
        <f t="shared" si="4"/>
        <v>06.06.02EUROCONTROL</v>
      </c>
      <c r="D318" t="s">
        <v>179</v>
      </c>
      <c r="E318" t="s">
        <v>181</v>
      </c>
    </row>
    <row r="319" spans="1:5" ht="15">
      <c r="A319">
        <v>72</v>
      </c>
      <c r="B319" t="s">
        <v>571</v>
      </c>
      <c r="C319" t="str">
        <f t="shared" si="4"/>
        <v>06.06.02SEAC</v>
      </c>
      <c r="D319" t="s">
        <v>179</v>
      </c>
      <c r="E319" t="s">
        <v>192</v>
      </c>
    </row>
    <row r="320" spans="1:5" ht="15">
      <c r="A320">
        <v>73</v>
      </c>
      <c r="B320" t="s">
        <v>572</v>
      </c>
      <c r="C320" t="str">
        <f t="shared" si="4"/>
        <v>06.07ENAV</v>
      </c>
      <c r="D320" t="s">
        <v>172</v>
      </c>
      <c r="E320" t="s">
        <v>177</v>
      </c>
    </row>
    <row r="321" spans="1:5" ht="15">
      <c r="A321">
        <v>74</v>
      </c>
      <c r="B321" t="s">
        <v>573</v>
      </c>
      <c r="C321" t="str">
        <f t="shared" si="4"/>
        <v>06.07.01DSNA</v>
      </c>
      <c r="D321" t="s">
        <v>172</v>
      </c>
      <c r="E321" t="s">
        <v>189</v>
      </c>
    </row>
    <row r="322" spans="1:5" ht="15">
      <c r="A322">
        <v>74</v>
      </c>
      <c r="B322" t="s">
        <v>573</v>
      </c>
      <c r="C322" t="str">
        <f t="shared" si="4"/>
        <v>06.07.01AIRBUS</v>
      </c>
      <c r="D322" t="s">
        <v>179</v>
      </c>
      <c r="E322" t="s">
        <v>186</v>
      </c>
    </row>
    <row r="323" spans="1:5" ht="15">
      <c r="A323">
        <v>74</v>
      </c>
      <c r="B323" t="s">
        <v>573</v>
      </c>
      <c r="C323" t="str">
        <f aca="true" t="shared" si="5" ref="C323:C386">B323&amp;E323</f>
        <v>06.07.01ALENIA</v>
      </c>
      <c r="D323" t="s">
        <v>179</v>
      </c>
      <c r="E323" t="s">
        <v>187</v>
      </c>
    </row>
    <row r="324" spans="1:5" ht="15">
      <c r="A324">
        <v>74</v>
      </c>
      <c r="B324" t="s">
        <v>573</v>
      </c>
      <c r="C324" t="str">
        <f t="shared" si="5"/>
        <v>06.07.01DFS</v>
      </c>
      <c r="D324" t="s">
        <v>179</v>
      </c>
      <c r="E324" t="s">
        <v>180</v>
      </c>
    </row>
    <row r="325" spans="1:5" ht="15">
      <c r="A325">
        <v>74</v>
      </c>
      <c r="B325" t="s">
        <v>573</v>
      </c>
      <c r="C325" t="str">
        <f t="shared" si="5"/>
        <v>06.07.01EUROCONTROL</v>
      </c>
      <c r="D325" t="s">
        <v>179</v>
      </c>
      <c r="E325" t="s">
        <v>181</v>
      </c>
    </row>
    <row r="326" spans="1:5" ht="15">
      <c r="A326">
        <v>74</v>
      </c>
      <c r="B326" t="s">
        <v>573</v>
      </c>
      <c r="C326" t="str">
        <f t="shared" si="5"/>
        <v>06.07.01NORACON</v>
      </c>
      <c r="D326" t="s">
        <v>179</v>
      </c>
      <c r="E326" t="s">
        <v>183</v>
      </c>
    </row>
    <row r="327" spans="1:5" ht="15">
      <c r="A327">
        <v>74</v>
      </c>
      <c r="B327" t="s">
        <v>573</v>
      </c>
      <c r="C327" t="str">
        <f t="shared" si="5"/>
        <v>06.07.01SEAC</v>
      </c>
      <c r="D327" t="s">
        <v>179</v>
      </c>
      <c r="E327" t="s">
        <v>192</v>
      </c>
    </row>
    <row r="328" spans="1:5" ht="15">
      <c r="A328">
        <v>74</v>
      </c>
      <c r="B328" t="s">
        <v>573</v>
      </c>
      <c r="C328" t="str">
        <f t="shared" si="5"/>
        <v>06.07.01THALES</v>
      </c>
      <c r="D328" t="s">
        <v>179</v>
      </c>
      <c r="E328" t="s">
        <v>185</v>
      </c>
    </row>
    <row r="329" spans="1:5" ht="15">
      <c r="A329">
        <v>75</v>
      </c>
      <c r="B329" t="s">
        <v>574</v>
      </c>
      <c r="C329" t="str">
        <f t="shared" si="5"/>
        <v>06.07.02DSNA</v>
      </c>
      <c r="D329" t="s">
        <v>172</v>
      </c>
      <c r="E329" t="s">
        <v>189</v>
      </c>
    </row>
    <row r="330" spans="1:5" ht="15">
      <c r="A330">
        <v>75</v>
      </c>
      <c r="B330" t="s">
        <v>574</v>
      </c>
      <c r="C330" t="str">
        <f t="shared" si="5"/>
        <v>06.07.02AENA</v>
      </c>
      <c r="D330" t="s">
        <v>179</v>
      </c>
      <c r="E330" t="s">
        <v>178</v>
      </c>
    </row>
    <row r="331" spans="1:5" ht="15">
      <c r="A331">
        <v>75</v>
      </c>
      <c r="B331" t="s">
        <v>574</v>
      </c>
      <c r="C331" t="str">
        <f t="shared" si="5"/>
        <v>06.07.02AIRBUS</v>
      </c>
      <c r="D331" t="s">
        <v>179</v>
      </c>
      <c r="E331" t="s">
        <v>186</v>
      </c>
    </row>
    <row r="332" spans="1:5" ht="15">
      <c r="A332">
        <v>75</v>
      </c>
      <c r="B332" t="s">
        <v>574</v>
      </c>
      <c r="C332" t="str">
        <f t="shared" si="5"/>
        <v>06.07.02ENAV</v>
      </c>
      <c r="D332" t="s">
        <v>179</v>
      </c>
      <c r="E332" t="s">
        <v>177</v>
      </c>
    </row>
    <row r="333" spans="1:5" ht="15">
      <c r="A333">
        <v>75</v>
      </c>
      <c r="B333" t="s">
        <v>574</v>
      </c>
      <c r="C333" t="str">
        <f t="shared" si="5"/>
        <v>06.07.02EUROCONTROL</v>
      </c>
      <c r="D333" t="s">
        <v>179</v>
      </c>
      <c r="E333" t="s">
        <v>181</v>
      </c>
    </row>
    <row r="334" spans="1:5" ht="15">
      <c r="A334">
        <v>75</v>
      </c>
      <c r="B334" t="s">
        <v>574</v>
      </c>
      <c r="C334" t="str">
        <f t="shared" si="5"/>
        <v>06.07.02INDRA</v>
      </c>
      <c r="D334" t="s">
        <v>179</v>
      </c>
      <c r="E334" t="s">
        <v>188</v>
      </c>
    </row>
    <row r="335" spans="1:5" ht="15">
      <c r="A335">
        <v>75</v>
      </c>
      <c r="B335" t="s">
        <v>574</v>
      </c>
      <c r="C335" t="str">
        <f t="shared" si="5"/>
        <v>06.07.02SEAC</v>
      </c>
      <c r="D335" t="s">
        <v>179</v>
      </c>
      <c r="E335" t="s">
        <v>192</v>
      </c>
    </row>
    <row r="336" spans="1:5" ht="15">
      <c r="A336">
        <v>75</v>
      </c>
      <c r="B336" t="s">
        <v>574</v>
      </c>
      <c r="C336" t="str">
        <f t="shared" si="5"/>
        <v>06.07.02THALES</v>
      </c>
      <c r="D336" t="s">
        <v>179</v>
      </c>
      <c r="E336" t="s">
        <v>185</v>
      </c>
    </row>
    <row r="337" spans="1:5" ht="15">
      <c r="A337">
        <v>76</v>
      </c>
      <c r="B337" t="s">
        <v>575</v>
      </c>
      <c r="C337" t="str">
        <f t="shared" si="5"/>
        <v>06.07.03ENAV</v>
      </c>
      <c r="D337" t="s">
        <v>172</v>
      </c>
      <c r="E337" t="s">
        <v>177</v>
      </c>
    </row>
    <row r="338" spans="1:5" ht="15">
      <c r="A338">
        <v>76</v>
      </c>
      <c r="B338" t="s">
        <v>575</v>
      </c>
      <c r="C338" t="str">
        <f t="shared" si="5"/>
        <v>06.07.03AIRBUS</v>
      </c>
      <c r="D338" t="s">
        <v>179</v>
      </c>
      <c r="E338" t="s">
        <v>186</v>
      </c>
    </row>
    <row r="339" spans="1:5" ht="15">
      <c r="A339">
        <v>76</v>
      </c>
      <c r="B339" t="s">
        <v>575</v>
      </c>
      <c r="C339" t="str">
        <f t="shared" si="5"/>
        <v>06.07.03ALENIA</v>
      </c>
      <c r="D339" t="s">
        <v>179</v>
      </c>
      <c r="E339" t="s">
        <v>187</v>
      </c>
    </row>
    <row r="340" spans="1:5" ht="15">
      <c r="A340">
        <v>76</v>
      </c>
      <c r="B340" t="s">
        <v>575</v>
      </c>
      <c r="C340" t="str">
        <f t="shared" si="5"/>
        <v>06.07.03DFS</v>
      </c>
      <c r="D340" t="s">
        <v>179</v>
      </c>
      <c r="E340" t="s">
        <v>180</v>
      </c>
    </row>
    <row r="341" spans="1:5" ht="15">
      <c r="A341">
        <v>76</v>
      </c>
      <c r="B341" t="s">
        <v>575</v>
      </c>
      <c r="C341" t="str">
        <f t="shared" si="5"/>
        <v>06.07.03EUROCONTROL</v>
      </c>
      <c r="D341" t="s">
        <v>179</v>
      </c>
      <c r="E341" t="s">
        <v>181</v>
      </c>
    </row>
    <row r="342" spans="1:5" ht="15">
      <c r="A342">
        <v>76</v>
      </c>
      <c r="B342" t="s">
        <v>575</v>
      </c>
      <c r="C342" t="str">
        <f t="shared" si="5"/>
        <v>06.07.03HONEYWELL</v>
      </c>
      <c r="D342" t="s">
        <v>179</v>
      </c>
      <c r="E342" t="s">
        <v>190</v>
      </c>
    </row>
    <row r="343" spans="1:5" ht="15">
      <c r="A343">
        <v>76</v>
      </c>
      <c r="B343" t="s">
        <v>575</v>
      </c>
      <c r="C343" t="str">
        <f t="shared" si="5"/>
        <v>06.07.03NATMIG</v>
      </c>
      <c r="D343" t="s">
        <v>179</v>
      </c>
      <c r="E343" t="s">
        <v>193</v>
      </c>
    </row>
    <row r="344" spans="1:5" ht="15">
      <c r="A344">
        <v>76</v>
      </c>
      <c r="B344" t="s">
        <v>575</v>
      </c>
      <c r="C344" t="str">
        <f t="shared" si="5"/>
        <v>06.07.03SEAC</v>
      </c>
      <c r="D344" t="s">
        <v>179</v>
      </c>
      <c r="E344" t="s">
        <v>192</v>
      </c>
    </row>
    <row r="345" spans="1:5" ht="15">
      <c r="A345">
        <v>76</v>
      </c>
      <c r="B345" t="s">
        <v>575</v>
      </c>
      <c r="C345" t="str">
        <f t="shared" si="5"/>
        <v>06.07.03SELEX</v>
      </c>
      <c r="D345" t="s">
        <v>179</v>
      </c>
      <c r="E345" t="s">
        <v>184</v>
      </c>
    </row>
    <row r="346" spans="1:5" ht="15">
      <c r="A346">
        <v>76</v>
      </c>
      <c r="B346" t="s">
        <v>575</v>
      </c>
      <c r="C346" t="str">
        <f t="shared" si="5"/>
        <v>06.07.03THALES</v>
      </c>
      <c r="D346" t="s">
        <v>179</v>
      </c>
      <c r="E346" t="s">
        <v>185</v>
      </c>
    </row>
    <row r="347" spans="1:5" ht="15">
      <c r="A347">
        <v>77</v>
      </c>
      <c r="B347" t="s">
        <v>576</v>
      </c>
      <c r="C347" t="str">
        <f t="shared" si="5"/>
        <v>06.08EUROCONTROL</v>
      </c>
      <c r="D347" t="s">
        <v>172</v>
      </c>
      <c r="E347" t="s">
        <v>181</v>
      </c>
    </row>
    <row r="348" spans="1:5" ht="15">
      <c r="A348">
        <v>78</v>
      </c>
      <c r="B348" t="s">
        <v>577</v>
      </c>
      <c r="C348" t="str">
        <f t="shared" si="5"/>
        <v>06.08.01EUROCONTROL</v>
      </c>
      <c r="D348" t="s">
        <v>172</v>
      </c>
      <c r="E348" t="s">
        <v>181</v>
      </c>
    </row>
    <row r="349" spans="1:5" ht="15">
      <c r="A349">
        <v>78</v>
      </c>
      <c r="B349" t="s">
        <v>577</v>
      </c>
      <c r="C349" t="str">
        <f t="shared" si="5"/>
        <v>06.08.01AIRBUS</v>
      </c>
      <c r="D349" t="s">
        <v>179</v>
      </c>
      <c r="E349" t="s">
        <v>186</v>
      </c>
    </row>
    <row r="350" spans="1:5" ht="15">
      <c r="A350">
        <v>78</v>
      </c>
      <c r="B350" t="s">
        <v>577</v>
      </c>
      <c r="C350" t="str">
        <f t="shared" si="5"/>
        <v>06.08.01DSNA</v>
      </c>
      <c r="D350" t="s">
        <v>179</v>
      </c>
      <c r="E350" t="s">
        <v>189</v>
      </c>
    </row>
    <row r="351" spans="1:5" ht="15">
      <c r="A351">
        <v>78</v>
      </c>
      <c r="B351" t="s">
        <v>577</v>
      </c>
      <c r="C351" t="str">
        <f t="shared" si="5"/>
        <v>06.08.01NATS</v>
      </c>
      <c r="D351" t="s">
        <v>179</v>
      </c>
      <c r="E351" t="s">
        <v>182</v>
      </c>
    </row>
    <row r="352" spans="1:5" ht="15">
      <c r="A352">
        <v>78</v>
      </c>
      <c r="B352" t="s">
        <v>577</v>
      </c>
      <c r="C352" t="str">
        <f t="shared" si="5"/>
        <v>06.08.01THALES</v>
      </c>
      <c r="D352" t="s">
        <v>179</v>
      </c>
      <c r="E352" t="s">
        <v>185</v>
      </c>
    </row>
    <row r="353" spans="1:5" ht="15">
      <c r="A353">
        <v>79</v>
      </c>
      <c r="B353" t="s">
        <v>578</v>
      </c>
      <c r="C353" t="str">
        <f t="shared" si="5"/>
        <v>06.08.02EUROCONTROL</v>
      </c>
      <c r="D353" t="s">
        <v>172</v>
      </c>
      <c r="E353" t="s">
        <v>181</v>
      </c>
    </row>
    <row r="354" spans="1:5" ht="15">
      <c r="A354">
        <v>79</v>
      </c>
      <c r="B354" t="s">
        <v>578</v>
      </c>
      <c r="C354" t="str">
        <f t="shared" si="5"/>
        <v>06.08.02AIRBUS</v>
      </c>
      <c r="D354" t="s">
        <v>179</v>
      </c>
      <c r="E354" t="s">
        <v>186</v>
      </c>
    </row>
    <row r="355" spans="1:5" ht="15">
      <c r="A355">
        <v>79</v>
      </c>
      <c r="B355" t="s">
        <v>578</v>
      </c>
      <c r="C355" t="str">
        <f t="shared" si="5"/>
        <v>06.08.02NATS</v>
      </c>
      <c r="D355" t="s">
        <v>179</v>
      </c>
      <c r="E355" t="s">
        <v>182</v>
      </c>
    </row>
    <row r="356" spans="1:5" ht="15">
      <c r="A356">
        <v>79</v>
      </c>
      <c r="B356" t="s">
        <v>578</v>
      </c>
      <c r="C356" t="str">
        <f t="shared" si="5"/>
        <v>06.08.02NORACON</v>
      </c>
      <c r="D356" t="s">
        <v>179</v>
      </c>
      <c r="E356" t="s">
        <v>183</v>
      </c>
    </row>
    <row r="357" spans="1:5" ht="15">
      <c r="A357">
        <v>80</v>
      </c>
      <c r="B357" t="s">
        <v>579</v>
      </c>
      <c r="C357" t="str">
        <f t="shared" si="5"/>
        <v>06.08.03AENA</v>
      </c>
      <c r="D357" t="s">
        <v>172</v>
      </c>
      <c r="E357" t="s">
        <v>178</v>
      </c>
    </row>
    <row r="358" spans="1:5" ht="15">
      <c r="A358">
        <v>80</v>
      </c>
      <c r="B358" t="s">
        <v>579</v>
      </c>
      <c r="C358" t="str">
        <f t="shared" si="5"/>
        <v>06.08.03ENAV</v>
      </c>
      <c r="D358" t="s">
        <v>179</v>
      </c>
      <c r="E358" t="s">
        <v>177</v>
      </c>
    </row>
    <row r="359" spans="1:5" ht="15">
      <c r="A359">
        <v>80</v>
      </c>
      <c r="B359" t="s">
        <v>579</v>
      </c>
      <c r="C359" t="str">
        <f t="shared" si="5"/>
        <v>06.08.03EUROCONTROL</v>
      </c>
      <c r="D359" t="s">
        <v>179</v>
      </c>
      <c r="E359" t="s">
        <v>181</v>
      </c>
    </row>
    <row r="360" spans="1:5" ht="15">
      <c r="A360">
        <v>80</v>
      </c>
      <c r="B360" t="s">
        <v>579</v>
      </c>
      <c r="C360" t="str">
        <f t="shared" si="5"/>
        <v>06.08.03THALES</v>
      </c>
      <c r="D360" t="s">
        <v>179</v>
      </c>
      <c r="E360" t="s">
        <v>185</v>
      </c>
    </row>
    <row r="361" spans="1:5" ht="15">
      <c r="A361">
        <v>81</v>
      </c>
      <c r="B361" t="s">
        <v>580</v>
      </c>
      <c r="C361" t="str">
        <f t="shared" si="5"/>
        <v>06.08.04DFS</v>
      </c>
      <c r="D361" t="s">
        <v>172</v>
      </c>
      <c r="E361" t="s">
        <v>180</v>
      </c>
    </row>
    <row r="362" spans="1:5" ht="15">
      <c r="A362">
        <v>81</v>
      </c>
      <c r="B362" t="s">
        <v>580</v>
      </c>
      <c r="C362" t="str">
        <f t="shared" si="5"/>
        <v>06.08.04AENA</v>
      </c>
      <c r="D362" t="s">
        <v>179</v>
      </c>
      <c r="E362" t="s">
        <v>178</v>
      </c>
    </row>
    <row r="363" spans="1:5" ht="15">
      <c r="A363">
        <v>81</v>
      </c>
      <c r="B363" t="s">
        <v>580</v>
      </c>
      <c r="C363" t="str">
        <f t="shared" si="5"/>
        <v>06.08.04DSNA</v>
      </c>
      <c r="D363" t="s">
        <v>179</v>
      </c>
      <c r="E363" t="s">
        <v>189</v>
      </c>
    </row>
    <row r="364" spans="1:5" ht="15">
      <c r="A364">
        <v>81</v>
      </c>
      <c r="B364" t="s">
        <v>580</v>
      </c>
      <c r="C364" t="str">
        <f t="shared" si="5"/>
        <v>06.08.04ENAV</v>
      </c>
      <c r="D364" t="s">
        <v>179</v>
      </c>
      <c r="E364" t="s">
        <v>177</v>
      </c>
    </row>
    <row r="365" spans="1:5" ht="15">
      <c r="A365">
        <v>81</v>
      </c>
      <c r="B365" t="s">
        <v>580</v>
      </c>
      <c r="C365" t="str">
        <f t="shared" si="5"/>
        <v>06.08.04EUROCONTROL</v>
      </c>
      <c r="D365" t="s">
        <v>179</v>
      </c>
      <c r="E365" t="s">
        <v>181</v>
      </c>
    </row>
    <row r="366" spans="1:5" ht="15">
      <c r="A366">
        <v>81</v>
      </c>
      <c r="B366" t="s">
        <v>580</v>
      </c>
      <c r="C366" t="str">
        <f t="shared" si="5"/>
        <v>06.08.04INDRA</v>
      </c>
      <c r="D366" t="s">
        <v>179</v>
      </c>
      <c r="E366" t="s">
        <v>188</v>
      </c>
    </row>
    <row r="367" spans="1:5" ht="15">
      <c r="A367">
        <v>81</v>
      </c>
      <c r="B367" t="s">
        <v>580</v>
      </c>
      <c r="C367" t="str">
        <f t="shared" si="5"/>
        <v>06.08.04NATS</v>
      </c>
      <c r="D367" t="s">
        <v>179</v>
      </c>
      <c r="E367" t="s">
        <v>182</v>
      </c>
    </row>
    <row r="368" spans="1:5" ht="15">
      <c r="A368">
        <v>81</v>
      </c>
      <c r="B368" t="s">
        <v>580</v>
      </c>
      <c r="C368" t="str">
        <f t="shared" si="5"/>
        <v>06.08.04NORACON</v>
      </c>
      <c r="D368" t="s">
        <v>179</v>
      </c>
      <c r="E368" t="s">
        <v>183</v>
      </c>
    </row>
    <row r="369" spans="1:5" ht="15">
      <c r="A369">
        <v>81</v>
      </c>
      <c r="B369" t="s">
        <v>580</v>
      </c>
      <c r="C369" t="str">
        <f t="shared" si="5"/>
        <v>06.08.04SEAC</v>
      </c>
      <c r="D369" t="s">
        <v>179</v>
      </c>
      <c r="E369" t="s">
        <v>192</v>
      </c>
    </row>
    <row r="370" spans="1:5" ht="15">
      <c r="A370">
        <v>81</v>
      </c>
      <c r="B370" t="s">
        <v>580</v>
      </c>
      <c r="C370" t="str">
        <f t="shared" si="5"/>
        <v>06.08.04THALES</v>
      </c>
      <c r="D370" t="s">
        <v>179</v>
      </c>
      <c r="E370" t="s">
        <v>185</v>
      </c>
    </row>
    <row r="371" spans="1:5" ht="15">
      <c r="A371">
        <v>82</v>
      </c>
      <c r="B371" t="s">
        <v>581</v>
      </c>
      <c r="C371" t="str">
        <f t="shared" si="5"/>
        <v>06.08.05AENA</v>
      </c>
      <c r="D371" t="s">
        <v>172</v>
      </c>
      <c r="E371" t="s">
        <v>178</v>
      </c>
    </row>
    <row r="372" spans="1:5" ht="15">
      <c r="A372">
        <v>82</v>
      </c>
      <c r="B372" t="s">
        <v>581</v>
      </c>
      <c r="C372" t="str">
        <f t="shared" si="5"/>
        <v>06.08.05AIRBUS</v>
      </c>
      <c r="D372" t="s">
        <v>179</v>
      </c>
      <c r="E372" t="s">
        <v>186</v>
      </c>
    </row>
    <row r="373" spans="1:5" ht="15">
      <c r="A373">
        <v>82</v>
      </c>
      <c r="B373" t="s">
        <v>581</v>
      </c>
      <c r="C373" t="str">
        <f t="shared" si="5"/>
        <v>06.08.05ENAV</v>
      </c>
      <c r="D373" t="s">
        <v>179</v>
      </c>
      <c r="E373" t="s">
        <v>177</v>
      </c>
    </row>
    <row r="374" spans="1:5" ht="15">
      <c r="A374">
        <v>82</v>
      </c>
      <c r="B374" t="s">
        <v>581</v>
      </c>
      <c r="C374" t="str">
        <f t="shared" si="5"/>
        <v>06.08.05EUROCONTROL</v>
      </c>
      <c r="D374" t="s">
        <v>179</v>
      </c>
      <c r="E374" t="s">
        <v>181</v>
      </c>
    </row>
    <row r="375" spans="1:5" ht="15">
      <c r="A375">
        <v>82</v>
      </c>
      <c r="B375" t="s">
        <v>581</v>
      </c>
      <c r="C375" t="str">
        <f t="shared" si="5"/>
        <v>06.08.05SEAC</v>
      </c>
      <c r="D375" t="s">
        <v>179</v>
      </c>
      <c r="E375" t="s">
        <v>192</v>
      </c>
    </row>
    <row r="376" spans="1:5" ht="15">
      <c r="A376">
        <v>82</v>
      </c>
      <c r="B376" t="s">
        <v>581</v>
      </c>
      <c r="C376" t="str">
        <f t="shared" si="5"/>
        <v>06.08.05THALES</v>
      </c>
      <c r="D376" t="s">
        <v>179</v>
      </c>
      <c r="E376" t="s">
        <v>185</v>
      </c>
    </row>
    <row r="377" spans="1:5" ht="15">
      <c r="A377">
        <v>83</v>
      </c>
      <c r="B377" t="s">
        <v>582</v>
      </c>
      <c r="C377" t="str">
        <f t="shared" si="5"/>
        <v>06.08.07ENAV</v>
      </c>
      <c r="D377" t="s">
        <v>172</v>
      </c>
      <c r="E377" t="s">
        <v>177</v>
      </c>
    </row>
    <row r="378" spans="1:5" ht="15">
      <c r="A378">
        <v>83</v>
      </c>
      <c r="B378" t="s">
        <v>582</v>
      </c>
      <c r="C378" t="str">
        <f t="shared" si="5"/>
        <v>06.08.07ALENIA</v>
      </c>
      <c r="D378" t="s">
        <v>179</v>
      </c>
      <c r="E378" t="s">
        <v>187</v>
      </c>
    </row>
    <row r="379" spans="1:5" ht="15">
      <c r="A379">
        <v>83</v>
      </c>
      <c r="B379" t="s">
        <v>582</v>
      </c>
      <c r="C379" t="str">
        <f t="shared" si="5"/>
        <v>06.08.07EUROCONTROL</v>
      </c>
      <c r="D379" t="s">
        <v>179</v>
      </c>
      <c r="E379" t="s">
        <v>181</v>
      </c>
    </row>
    <row r="380" spans="1:5" ht="15">
      <c r="A380">
        <v>83</v>
      </c>
      <c r="B380" t="s">
        <v>582</v>
      </c>
      <c r="C380" t="str">
        <f t="shared" si="5"/>
        <v>06.08.07SELEX</v>
      </c>
      <c r="D380" t="s">
        <v>179</v>
      </c>
      <c r="E380" t="s">
        <v>184</v>
      </c>
    </row>
    <row r="381" spans="1:5" ht="15">
      <c r="A381">
        <v>84</v>
      </c>
      <c r="B381" t="s">
        <v>583</v>
      </c>
      <c r="C381" t="str">
        <f t="shared" si="5"/>
        <v>06.09DSNA</v>
      </c>
      <c r="D381" t="s">
        <v>172</v>
      </c>
      <c r="E381" t="s">
        <v>189</v>
      </c>
    </row>
    <row r="382" spans="1:5" ht="15">
      <c r="A382">
        <v>85</v>
      </c>
      <c r="B382" t="s">
        <v>584</v>
      </c>
      <c r="C382" t="str">
        <f t="shared" si="5"/>
        <v>06.09.02AENA</v>
      </c>
      <c r="D382" t="s">
        <v>172</v>
      </c>
      <c r="E382" t="s">
        <v>178</v>
      </c>
    </row>
    <row r="383" spans="1:5" ht="15">
      <c r="A383">
        <v>85</v>
      </c>
      <c r="B383" t="s">
        <v>584</v>
      </c>
      <c r="C383" t="str">
        <f t="shared" si="5"/>
        <v>06.09.02DSNA</v>
      </c>
      <c r="D383" t="s">
        <v>179</v>
      </c>
      <c r="E383" t="s">
        <v>189</v>
      </c>
    </row>
    <row r="384" spans="1:5" ht="15">
      <c r="A384">
        <v>85</v>
      </c>
      <c r="B384" t="s">
        <v>584</v>
      </c>
      <c r="C384" t="str">
        <f t="shared" si="5"/>
        <v>06.09.02ENAV</v>
      </c>
      <c r="D384" t="s">
        <v>179</v>
      </c>
      <c r="E384" t="s">
        <v>177</v>
      </c>
    </row>
    <row r="385" spans="1:5" ht="15">
      <c r="A385">
        <v>85</v>
      </c>
      <c r="B385" t="s">
        <v>584</v>
      </c>
      <c r="C385" t="str">
        <f t="shared" si="5"/>
        <v>06.09.02EUROCONTROL</v>
      </c>
      <c r="D385" t="s">
        <v>179</v>
      </c>
      <c r="E385" t="s">
        <v>181</v>
      </c>
    </row>
    <row r="386" spans="1:5" ht="15">
      <c r="A386">
        <v>85</v>
      </c>
      <c r="B386" t="s">
        <v>584</v>
      </c>
      <c r="C386" t="str">
        <f t="shared" si="5"/>
        <v>06.09.02FREQUENTIS</v>
      </c>
      <c r="D386" t="s">
        <v>179</v>
      </c>
      <c r="E386" t="s">
        <v>191</v>
      </c>
    </row>
    <row r="387" spans="1:5" ht="15">
      <c r="A387">
        <v>85</v>
      </c>
      <c r="B387" t="s">
        <v>584</v>
      </c>
      <c r="C387" t="str">
        <f aca="true" t="shared" si="6" ref="C387:C450">B387&amp;E387</f>
        <v>06.09.02SEAC</v>
      </c>
      <c r="D387" t="s">
        <v>179</v>
      </c>
      <c r="E387" t="s">
        <v>192</v>
      </c>
    </row>
    <row r="388" spans="1:5" ht="15">
      <c r="A388">
        <v>85</v>
      </c>
      <c r="B388" t="s">
        <v>584</v>
      </c>
      <c r="C388" t="str">
        <f t="shared" si="6"/>
        <v>06.09.02SELEX</v>
      </c>
      <c r="D388" t="s">
        <v>179</v>
      </c>
      <c r="E388" t="s">
        <v>184</v>
      </c>
    </row>
    <row r="389" spans="1:5" ht="15">
      <c r="A389">
        <v>86</v>
      </c>
      <c r="B389" t="s">
        <v>585</v>
      </c>
      <c r="C389" t="str">
        <f t="shared" si="6"/>
        <v>06.09.03NORACON</v>
      </c>
      <c r="D389" t="s">
        <v>172</v>
      </c>
      <c r="E389" t="s">
        <v>183</v>
      </c>
    </row>
    <row r="390" spans="1:5" ht="15">
      <c r="A390">
        <v>86</v>
      </c>
      <c r="B390" t="s">
        <v>585</v>
      </c>
      <c r="C390" t="str">
        <f t="shared" si="6"/>
        <v>06.09.03EUROCONTROL</v>
      </c>
      <c r="D390" t="s">
        <v>179</v>
      </c>
      <c r="E390" t="s">
        <v>181</v>
      </c>
    </row>
    <row r="391" spans="1:5" ht="15">
      <c r="A391">
        <v>86</v>
      </c>
      <c r="B391" t="s">
        <v>585</v>
      </c>
      <c r="C391" t="str">
        <f t="shared" si="6"/>
        <v>06.09.03NATMIG</v>
      </c>
      <c r="D391" t="s">
        <v>179</v>
      </c>
      <c r="E391" t="s">
        <v>193</v>
      </c>
    </row>
    <row r="392" spans="1:5" ht="15">
      <c r="A392">
        <v>304</v>
      </c>
      <c r="B392" t="s">
        <v>782</v>
      </c>
      <c r="C392" t="str">
        <f t="shared" si="6"/>
        <v>07.00EUROCONTROL</v>
      </c>
      <c r="D392" t="s">
        <v>172</v>
      </c>
      <c r="E392" t="s">
        <v>181</v>
      </c>
    </row>
    <row r="393" spans="1:5" ht="15">
      <c r="A393">
        <v>305</v>
      </c>
      <c r="B393" t="s">
        <v>783</v>
      </c>
      <c r="C393" t="str">
        <f t="shared" si="6"/>
        <v>07.02EUROCONTROL</v>
      </c>
      <c r="D393" t="s">
        <v>172</v>
      </c>
      <c r="E393" t="s">
        <v>181</v>
      </c>
    </row>
    <row r="394" spans="1:5" ht="15">
      <c r="A394">
        <v>305</v>
      </c>
      <c r="B394" t="s">
        <v>783</v>
      </c>
      <c r="C394" t="str">
        <f t="shared" si="6"/>
        <v>07.02AENA</v>
      </c>
      <c r="D394" t="s">
        <v>179</v>
      </c>
      <c r="E394" t="s">
        <v>178</v>
      </c>
    </row>
    <row r="395" spans="1:5" ht="15">
      <c r="A395">
        <v>305</v>
      </c>
      <c r="B395" t="s">
        <v>783</v>
      </c>
      <c r="C395" t="str">
        <f t="shared" si="6"/>
        <v>07.02AIRBUS</v>
      </c>
      <c r="D395" t="s">
        <v>179</v>
      </c>
      <c r="E395" t="s">
        <v>186</v>
      </c>
    </row>
    <row r="396" spans="1:5" ht="15">
      <c r="A396">
        <v>305</v>
      </c>
      <c r="B396" t="s">
        <v>783</v>
      </c>
      <c r="C396" t="str">
        <f t="shared" si="6"/>
        <v>07.02DSNA</v>
      </c>
      <c r="D396" t="s">
        <v>179</v>
      </c>
      <c r="E396" t="s">
        <v>189</v>
      </c>
    </row>
    <row r="397" spans="1:5" ht="15">
      <c r="A397">
        <v>305</v>
      </c>
      <c r="B397" t="s">
        <v>783</v>
      </c>
      <c r="C397" t="str">
        <f t="shared" si="6"/>
        <v>07.02NATS</v>
      </c>
      <c r="D397" t="s">
        <v>179</v>
      </c>
      <c r="E397" t="s">
        <v>182</v>
      </c>
    </row>
    <row r="398" spans="1:5" ht="15">
      <c r="A398">
        <v>306</v>
      </c>
      <c r="B398" t="s">
        <v>784</v>
      </c>
      <c r="C398" t="str">
        <f t="shared" si="6"/>
        <v>07.03EUROCONTROL</v>
      </c>
      <c r="D398" t="s">
        <v>172</v>
      </c>
      <c r="E398" t="s">
        <v>181</v>
      </c>
    </row>
    <row r="399" spans="1:5" ht="15">
      <c r="A399">
        <v>307</v>
      </c>
      <c r="B399" t="s">
        <v>785</v>
      </c>
      <c r="C399" t="str">
        <f t="shared" si="6"/>
        <v>07.03.01EUROCONTROL</v>
      </c>
      <c r="D399" t="s">
        <v>172</v>
      </c>
      <c r="E399" t="s">
        <v>181</v>
      </c>
    </row>
    <row r="400" spans="1:5" ht="15">
      <c r="A400">
        <v>307</v>
      </c>
      <c r="B400" t="s">
        <v>785</v>
      </c>
      <c r="C400" t="str">
        <f t="shared" si="6"/>
        <v>07.03.01DFS</v>
      </c>
      <c r="D400" t="s">
        <v>179</v>
      </c>
      <c r="E400" t="s">
        <v>180</v>
      </c>
    </row>
    <row r="401" spans="1:5" ht="15">
      <c r="A401">
        <v>307</v>
      </c>
      <c r="B401" t="s">
        <v>785</v>
      </c>
      <c r="C401" t="str">
        <f t="shared" si="6"/>
        <v>07.03.01ENAV</v>
      </c>
      <c r="D401" t="s">
        <v>179</v>
      </c>
      <c r="E401" t="s">
        <v>177</v>
      </c>
    </row>
    <row r="402" spans="1:5" ht="15">
      <c r="A402">
        <v>307</v>
      </c>
      <c r="B402" t="s">
        <v>785</v>
      </c>
      <c r="C402" t="str">
        <f t="shared" si="6"/>
        <v>07.03.01INDRA</v>
      </c>
      <c r="D402" t="s">
        <v>179</v>
      </c>
      <c r="E402" t="s">
        <v>188</v>
      </c>
    </row>
    <row r="403" spans="1:5" ht="15">
      <c r="A403">
        <v>307</v>
      </c>
      <c r="B403" t="s">
        <v>785</v>
      </c>
      <c r="C403" t="str">
        <f t="shared" si="6"/>
        <v>07.03.01THALES</v>
      </c>
      <c r="D403" t="s">
        <v>179</v>
      </c>
      <c r="E403" t="s">
        <v>185</v>
      </c>
    </row>
    <row r="404" spans="1:5" ht="15">
      <c r="A404">
        <v>308</v>
      </c>
      <c r="B404" t="s">
        <v>786</v>
      </c>
      <c r="C404" t="str">
        <f t="shared" si="6"/>
        <v>07.03.02AENA</v>
      </c>
      <c r="D404" t="s">
        <v>179</v>
      </c>
      <c r="E404" t="s">
        <v>178</v>
      </c>
    </row>
    <row r="405" spans="1:5" ht="15">
      <c r="A405">
        <v>308</v>
      </c>
      <c r="B405" t="s">
        <v>786</v>
      </c>
      <c r="C405" t="str">
        <f t="shared" si="6"/>
        <v>07.03.02ENAV</v>
      </c>
      <c r="D405" t="s">
        <v>179</v>
      </c>
      <c r="E405" t="s">
        <v>177</v>
      </c>
    </row>
    <row r="406" spans="1:5" ht="15">
      <c r="A406">
        <v>308</v>
      </c>
      <c r="B406" t="s">
        <v>786</v>
      </c>
      <c r="C406" t="str">
        <f t="shared" si="6"/>
        <v>07.03.02EUROCONTROL</v>
      </c>
      <c r="D406" t="s">
        <v>179</v>
      </c>
      <c r="E406" t="s">
        <v>181</v>
      </c>
    </row>
    <row r="407" spans="1:5" ht="15">
      <c r="A407">
        <v>308</v>
      </c>
      <c r="B407" t="s">
        <v>786</v>
      </c>
      <c r="C407" t="str">
        <f t="shared" si="6"/>
        <v>07.03.02INDRA</v>
      </c>
      <c r="D407" t="s">
        <v>179</v>
      </c>
      <c r="E407" t="s">
        <v>188</v>
      </c>
    </row>
    <row r="408" spans="1:5" ht="15">
      <c r="A408">
        <v>308</v>
      </c>
      <c r="B408" t="s">
        <v>786</v>
      </c>
      <c r="C408" t="str">
        <f t="shared" si="6"/>
        <v>07.03.02NATS</v>
      </c>
      <c r="D408" t="s">
        <v>179</v>
      </c>
      <c r="E408" t="s">
        <v>182</v>
      </c>
    </row>
    <row r="409" spans="1:5" ht="15">
      <c r="A409">
        <v>308</v>
      </c>
      <c r="B409" t="s">
        <v>786</v>
      </c>
      <c r="C409" t="str">
        <f t="shared" si="6"/>
        <v>07.03.02SEAC</v>
      </c>
      <c r="D409" t="s">
        <v>179</v>
      </c>
      <c r="E409" t="s">
        <v>192</v>
      </c>
    </row>
    <row r="410" spans="1:5" ht="15">
      <c r="A410">
        <v>309</v>
      </c>
      <c r="B410" t="s">
        <v>787</v>
      </c>
      <c r="C410" t="str">
        <f t="shared" si="6"/>
        <v>07.05EUROCONTROL</v>
      </c>
      <c r="D410" t="s">
        <v>172</v>
      </c>
      <c r="E410" t="s">
        <v>181</v>
      </c>
    </row>
    <row r="411" spans="1:5" ht="15">
      <c r="A411">
        <v>310</v>
      </c>
      <c r="B411" t="s">
        <v>788</v>
      </c>
      <c r="C411" t="str">
        <f t="shared" si="6"/>
        <v>07.05.02EUROCONTROL</v>
      </c>
      <c r="D411" t="s">
        <v>172</v>
      </c>
      <c r="E411" t="s">
        <v>181</v>
      </c>
    </row>
    <row r="412" spans="1:5" ht="15">
      <c r="A412">
        <v>310</v>
      </c>
      <c r="B412" t="s">
        <v>788</v>
      </c>
      <c r="C412" t="str">
        <f t="shared" si="6"/>
        <v>07.05.02AENA</v>
      </c>
      <c r="D412" t="s">
        <v>179</v>
      </c>
      <c r="E412" t="s">
        <v>178</v>
      </c>
    </row>
    <row r="413" spans="1:5" ht="15">
      <c r="A413">
        <v>310</v>
      </c>
      <c r="B413" t="s">
        <v>788</v>
      </c>
      <c r="C413" t="str">
        <f t="shared" si="6"/>
        <v>07.05.02DFS</v>
      </c>
      <c r="D413" t="s">
        <v>179</v>
      </c>
      <c r="E413" t="s">
        <v>180</v>
      </c>
    </row>
    <row r="414" spans="1:5" ht="15">
      <c r="A414">
        <v>310</v>
      </c>
      <c r="B414" t="s">
        <v>788</v>
      </c>
      <c r="C414" t="str">
        <f t="shared" si="6"/>
        <v>07.05.02NATS</v>
      </c>
      <c r="D414" t="s">
        <v>179</v>
      </c>
      <c r="E414" t="s">
        <v>182</v>
      </c>
    </row>
    <row r="415" spans="1:5" ht="15">
      <c r="A415">
        <v>310</v>
      </c>
      <c r="B415" t="s">
        <v>788</v>
      </c>
      <c r="C415" t="str">
        <f t="shared" si="6"/>
        <v>07.05.02NORACON</v>
      </c>
      <c r="D415" t="s">
        <v>179</v>
      </c>
      <c r="E415" t="s">
        <v>183</v>
      </c>
    </row>
    <row r="416" spans="1:5" ht="15">
      <c r="A416">
        <v>310</v>
      </c>
      <c r="B416" t="s">
        <v>788</v>
      </c>
      <c r="C416" t="str">
        <f t="shared" si="6"/>
        <v>07.05.02THALES</v>
      </c>
      <c r="D416" t="s">
        <v>179</v>
      </c>
      <c r="E416" t="s">
        <v>185</v>
      </c>
    </row>
    <row r="417" spans="1:5" ht="15">
      <c r="A417">
        <v>311</v>
      </c>
      <c r="B417" t="s">
        <v>789</v>
      </c>
      <c r="C417" t="str">
        <f t="shared" si="6"/>
        <v>07.05.03NORACON</v>
      </c>
      <c r="D417" t="s">
        <v>172</v>
      </c>
      <c r="E417" t="s">
        <v>183</v>
      </c>
    </row>
    <row r="418" spans="1:5" ht="15">
      <c r="A418">
        <v>311</v>
      </c>
      <c r="B418" t="s">
        <v>789</v>
      </c>
      <c r="C418" t="str">
        <f t="shared" si="6"/>
        <v>07.05.03DSNA</v>
      </c>
      <c r="D418" t="s">
        <v>179</v>
      </c>
      <c r="E418" t="s">
        <v>189</v>
      </c>
    </row>
    <row r="419" spans="1:5" ht="15">
      <c r="A419">
        <v>311</v>
      </c>
      <c r="B419" t="s">
        <v>789</v>
      </c>
      <c r="C419" t="str">
        <f t="shared" si="6"/>
        <v>07.05.03ENAV</v>
      </c>
      <c r="D419" t="s">
        <v>179</v>
      </c>
      <c r="E419" t="s">
        <v>177</v>
      </c>
    </row>
    <row r="420" spans="1:5" ht="15">
      <c r="A420">
        <v>311</v>
      </c>
      <c r="B420" t="s">
        <v>789</v>
      </c>
      <c r="C420" t="str">
        <f t="shared" si="6"/>
        <v>07.05.03EUROCONTROL</v>
      </c>
      <c r="D420" t="s">
        <v>179</v>
      </c>
      <c r="E420" t="s">
        <v>181</v>
      </c>
    </row>
    <row r="421" spans="1:5" ht="15">
      <c r="A421">
        <v>311</v>
      </c>
      <c r="B421" t="s">
        <v>789</v>
      </c>
      <c r="C421" t="str">
        <f t="shared" si="6"/>
        <v>07.05.03THALES</v>
      </c>
      <c r="D421" t="s">
        <v>179</v>
      </c>
      <c r="E421" t="s">
        <v>185</v>
      </c>
    </row>
    <row r="422" spans="1:5" ht="15">
      <c r="A422">
        <v>312</v>
      </c>
      <c r="B422" t="s">
        <v>790</v>
      </c>
      <c r="C422" t="str">
        <f t="shared" si="6"/>
        <v>07.05.04EUROCONTROL</v>
      </c>
      <c r="D422" t="s">
        <v>172</v>
      </c>
      <c r="E422" t="s">
        <v>181</v>
      </c>
    </row>
    <row r="423" spans="1:5" ht="15">
      <c r="A423">
        <v>312</v>
      </c>
      <c r="B423" t="s">
        <v>790</v>
      </c>
      <c r="C423" t="str">
        <f t="shared" si="6"/>
        <v>07.05.04AENA</v>
      </c>
      <c r="D423" t="s">
        <v>179</v>
      </c>
      <c r="E423" t="s">
        <v>178</v>
      </c>
    </row>
    <row r="424" spans="1:5" ht="15">
      <c r="A424">
        <v>312</v>
      </c>
      <c r="B424" t="s">
        <v>790</v>
      </c>
      <c r="C424" t="str">
        <f t="shared" si="6"/>
        <v>07.05.04DSNA</v>
      </c>
      <c r="D424" t="s">
        <v>179</v>
      </c>
      <c r="E424" t="s">
        <v>189</v>
      </c>
    </row>
    <row r="425" spans="1:5" ht="15">
      <c r="A425">
        <v>312</v>
      </c>
      <c r="B425" t="s">
        <v>790</v>
      </c>
      <c r="C425" t="str">
        <f t="shared" si="6"/>
        <v>07.05.04NATS</v>
      </c>
      <c r="D425" t="s">
        <v>179</v>
      </c>
      <c r="E425" t="s">
        <v>182</v>
      </c>
    </row>
    <row r="426" spans="1:5" ht="15">
      <c r="A426">
        <v>312</v>
      </c>
      <c r="B426" t="s">
        <v>790</v>
      </c>
      <c r="C426" t="str">
        <f t="shared" si="6"/>
        <v>07.05.04THALES</v>
      </c>
      <c r="D426" t="s">
        <v>179</v>
      </c>
      <c r="E426" t="s">
        <v>185</v>
      </c>
    </row>
    <row r="427" spans="1:5" ht="15">
      <c r="A427">
        <v>313</v>
      </c>
      <c r="B427" t="s">
        <v>791</v>
      </c>
      <c r="C427" t="str">
        <f t="shared" si="6"/>
        <v>07.06EUROCONTROL</v>
      </c>
      <c r="D427" t="s">
        <v>172</v>
      </c>
      <c r="E427" t="s">
        <v>181</v>
      </c>
    </row>
    <row r="428" spans="1:5" ht="15">
      <c r="A428">
        <v>314</v>
      </c>
      <c r="B428" t="s">
        <v>792</v>
      </c>
      <c r="C428" t="str">
        <f t="shared" si="6"/>
        <v>07.06.01EUROCONTROL</v>
      </c>
      <c r="D428" t="s">
        <v>172</v>
      </c>
      <c r="E428" t="s">
        <v>181</v>
      </c>
    </row>
    <row r="429" spans="1:5" ht="15">
      <c r="A429">
        <v>314</v>
      </c>
      <c r="B429" t="s">
        <v>792</v>
      </c>
      <c r="C429" t="str">
        <f t="shared" si="6"/>
        <v>07.06.01AENA</v>
      </c>
      <c r="D429" t="s">
        <v>179</v>
      </c>
      <c r="E429" t="s">
        <v>178</v>
      </c>
    </row>
    <row r="430" spans="1:5" ht="15">
      <c r="A430">
        <v>314</v>
      </c>
      <c r="B430" t="s">
        <v>792</v>
      </c>
      <c r="C430" t="str">
        <f t="shared" si="6"/>
        <v>07.06.01NATS</v>
      </c>
      <c r="D430" t="s">
        <v>179</v>
      </c>
      <c r="E430" t="s">
        <v>182</v>
      </c>
    </row>
    <row r="431" spans="1:5" ht="15">
      <c r="A431">
        <v>315</v>
      </c>
      <c r="B431" t="s">
        <v>793</v>
      </c>
      <c r="C431" t="str">
        <f t="shared" si="6"/>
        <v>07.06.02EUROCONTROL</v>
      </c>
      <c r="D431" t="s">
        <v>172</v>
      </c>
      <c r="E431" t="s">
        <v>181</v>
      </c>
    </row>
    <row r="432" spans="1:5" ht="15">
      <c r="A432">
        <v>315</v>
      </c>
      <c r="B432" t="s">
        <v>793</v>
      </c>
      <c r="C432" t="str">
        <f t="shared" si="6"/>
        <v>07.06.02AENA</v>
      </c>
      <c r="D432" t="s">
        <v>179</v>
      </c>
      <c r="E432" t="s">
        <v>178</v>
      </c>
    </row>
    <row r="433" spans="1:5" ht="15">
      <c r="A433">
        <v>315</v>
      </c>
      <c r="B433" t="s">
        <v>793</v>
      </c>
      <c r="C433" t="str">
        <f t="shared" si="6"/>
        <v>07.06.02ENAV</v>
      </c>
      <c r="D433" t="s">
        <v>179</v>
      </c>
      <c r="E433" t="s">
        <v>177</v>
      </c>
    </row>
    <row r="434" spans="1:5" ht="15">
      <c r="A434">
        <v>315</v>
      </c>
      <c r="B434" t="s">
        <v>793</v>
      </c>
      <c r="C434" t="str">
        <f t="shared" si="6"/>
        <v>07.06.02INDRA</v>
      </c>
      <c r="D434" t="s">
        <v>179</v>
      </c>
      <c r="E434" t="s">
        <v>188</v>
      </c>
    </row>
    <row r="435" spans="1:5" ht="15">
      <c r="A435">
        <v>315</v>
      </c>
      <c r="B435" t="s">
        <v>793</v>
      </c>
      <c r="C435" t="str">
        <f t="shared" si="6"/>
        <v>07.06.02NATS</v>
      </c>
      <c r="D435" t="s">
        <v>179</v>
      </c>
      <c r="E435" t="s">
        <v>182</v>
      </c>
    </row>
    <row r="436" spans="1:5" ht="15">
      <c r="A436">
        <v>315</v>
      </c>
      <c r="B436" t="s">
        <v>793</v>
      </c>
      <c r="C436" t="str">
        <f t="shared" si="6"/>
        <v>07.06.02THALES</v>
      </c>
      <c r="D436" t="s">
        <v>179</v>
      </c>
      <c r="E436" t="s">
        <v>185</v>
      </c>
    </row>
    <row r="437" spans="1:5" ht="15">
      <c r="A437">
        <v>316</v>
      </c>
      <c r="B437" t="s">
        <v>794</v>
      </c>
      <c r="C437" t="str">
        <f t="shared" si="6"/>
        <v>07.06.03EUROCONTROL</v>
      </c>
      <c r="D437" t="s">
        <v>172</v>
      </c>
      <c r="E437" t="s">
        <v>181</v>
      </c>
    </row>
    <row r="438" spans="1:5" ht="15">
      <c r="A438">
        <v>316</v>
      </c>
      <c r="B438" t="s">
        <v>794</v>
      </c>
      <c r="C438" t="str">
        <f t="shared" si="6"/>
        <v>07.06.03AENA</v>
      </c>
      <c r="D438" t="s">
        <v>179</v>
      </c>
      <c r="E438" t="s">
        <v>178</v>
      </c>
    </row>
    <row r="439" spans="1:5" ht="15">
      <c r="A439">
        <v>316</v>
      </c>
      <c r="B439" t="s">
        <v>794</v>
      </c>
      <c r="C439" t="str">
        <f t="shared" si="6"/>
        <v>07.06.03DFS</v>
      </c>
      <c r="D439" t="s">
        <v>179</v>
      </c>
      <c r="E439" t="s">
        <v>180</v>
      </c>
    </row>
    <row r="440" spans="1:5" ht="15">
      <c r="A440">
        <v>316</v>
      </c>
      <c r="B440" t="s">
        <v>794</v>
      </c>
      <c r="C440" t="str">
        <f t="shared" si="6"/>
        <v>07.06.03NATS</v>
      </c>
      <c r="D440" t="s">
        <v>179</v>
      </c>
      <c r="E440" t="s">
        <v>182</v>
      </c>
    </row>
    <row r="441" spans="1:5" ht="15">
      <c r="A441">
        <v>317</v>
      </c>
      <c r="B441" t="s">
        <v>795</v>
      </c>
      <c r="C441" t="str">
        <f t="shared" si="6"/>
        <v>07.06.04EUROCONTROL</v>
      </c>
      <c r="D441" t="s">
        <v>172</v>
      </c>
      <c r="E441" t="s">
        <v>181</v>
      </c>
    </row>
    <row r="442" spans="1:5" ht="15">
      <c r="A442">
        <v>318</v>
      </c>
      <c r="B442" t="s">
        <v>796</v>
      </c>
      <c r="C442" t="str">
        <f t="shared" si="6"/>
        <v>07.06.05DFS</v>
      </c>
      <c r="D442" t="s">
        <v>172</v>
      </c>
      <c r="E442" t="s">
        <v>180</v>
      </c>
    </row>
    <row r="443" spans="1:5" ht="15">
      <c r="A443">
        <v>318</v>
      </c>
      <c r="B443" t="s">
        <v>796</v>
      </c>
      <c r="C443" t="str">
        <f t="shared" si="6"/>
        <v>07.06.05AENA</v>
      </c>
      <c r="D443" t="s">
        <v>179</v>
      </c>
      <c r="E443" t="s">
        <v>178</v>
      </c>
    </row>
    <row r="444" spans="1:5" ht="15">
      <c r="A444">
        <v>318</v>
      </c>
      <c r="B444" t="s">
        <v>796</v>
      </c>
      <c r="C444" t="str">
        <f t="shared" si="6"/>
        <v>07.06.05DSNA</v>
      </c>
      <c r="D444" t="s">
        <v>179</v>
      </c>
      <c r="E444" t="s">
        <v>189</v>
      </c>
    </row>
    <row r="445" spans="1:5" ht="15">
      <c r="A445">
        <v>318</v>
      </c>
      <c r="B445" t="s">
        <v>796</v>
      </c>
      <c r="C445" t="str">
        <f t="shared" si="6"/>
        <v>07.06.05EUROCONTROL</v>
      </c>
      <c r="D445" t="s">
        <v>179</v>
      </c>
      <c r="E445" t="s">
        <v>181</v>
      </c>
    </row>
    <row r="446" spans="1:5" ht="15">
      <c r="A446">
        <v>318</v>
      </c>
      <c r="B446" t="s">
        <v>796</v>
      </c>
      <c r="C446" t="str">
        <f t="shared" si="6"/>
        <v>07.06.05NATS</v>
      </c>
      <c r="D446" t="s">
        <v>179</v>
      </c>
      <c r="E446" t="s">
        <v>182</v>
      </c>
    </row>
    <row r="447" spans="1:5" ht="15">
      <c r="A447">
        <v>319</v>
      </c>
      <c r="B447" t="s">
        <v>797</v>
      </c>
      <c r="C447" t="str">
        <f t="shared" si="6"/>
        <v>07.07EUROCONTROL</v>
      </c>
      <c r="D447" t="s">
        <v>172</v>
      </c>
      <c r="E447" t="s">
        <v>181</v>
      </c>
    </row>
    <row r="448" spans="1:5" ht="15">
      <c r="A448">
        <v>88</v>
      </c>
      <c r="B448" t="s">
        <v>586</v>
      </c>
      <c r="C448" t="str">
        <f t="shared" si="6"/>
        <v>08.00NORACON</v>
      </c>
      <c r="D448" t="s">
        <v>172</v>
      </c>
      <c r="E448" t="s">
        <v>183</v>
      </c>
    </row>
    <row r="449" spans="1:5" ht="15">
      <c r="A449">
        <v>89</v>
      </c>
      <c r="B449" t="s">
        <v>587</v>
      </c>
      <c r="C449" t="str">
        <f t="shared" si="6"/>
        <v>08.01EUROCONTROL</v>
      </c>
      <c r="D449" t="s">
        <v>172</v>
      </c>
      <c r="E449" t="s">
        <v>181</v>
      </c>
    </row>
    <row r="450" spans="1:5" ht="15">
      <c r="A450">
        <v>90</v>
      </c>
      <c r="B450" t="s">
        <v>588</v>
      </c>
      <c r="C450" t="str">
        <f t="shared" si="6"/>
        <v>08.01.01EUROCONTROL</v>
      </c>
      <c r="D450" t="s">
        <v>172</v>
      </c>
      <c r="E450" t="s">
        <v>181</v>
      </c>
    </row>
    <row r="451" spans="1:5" ht="15">
      <c r="A451">
        <v>90</v>
      </c>
      <c r="B451" t="s">
        <v>588</v>
      </c>
      <c r="C451" t="str">
        <f aca="true" t="shared" si="7" ref="C451:C514">B451&amp;E451</f>
        <v>08.01.01DFS</v>
      </c>
      <c r="D451" t="s">
        <v>179</v>
      </c>
      <c r="E451" t="s">
        <v>180</v>
      </c>
    </row>
    <row r="452" spans="1:5" ht="15">
      <c r="A452">
        <v>90</v>
      </c>
      <c r="B452" t="s">
        <v>588</v>
      </c>
      <c r="C452" t="str">
        <f t="shared" si="7"/>
        <v>08.01.01DSNA</v>
      </c>
      <c r="D452" t="s">
        <v>179</v>
      </c>
      <c r="E452" t="s">
        <v>189</v>
      </c>
    </row>
    <row r="453" spans="1:5" ht="15">
      <c r="A453">
        <v>91</v>
      </c>
      <c r="B453" t="s">
        <v>589</v>
      </c>
      <c r="C453" t="str">
        <f t="shared" si="7"/>
        <v>08.01.03EUROCONTROL</v>
      </c>
      <c r="D453" t="s">
        <v>172</v>
      </c>
      <c r="E453" t="s">
        <v>181</v>
      </c>
    </row>
    <row r="454" spans="1:5" ht="15">
      <c r="A454">
        <v>91</v>
      </c>
      <c r="B454" t="s">
        <v>589</v>
      </c>
      <c r="C454" t="str">
        <f t="shared" si="7"/>
        <v>08.01.03DFS</v>
      </c>
      <c r="D454" t="s">
        <v>179</v>
      </c>
      <c r="E454" t="s">
        <v>180</v>
      </c>
    </row>
    <row r="455" spans="1:5" ht="15">
      <c r="A455">
        <v>91</v>
      </c>
      <c r="B455" t="s">
        <v>589</v>
      </c>
      <c r="C455" t="str">
        <f t="shared" si="7"/>
        <v>08.01.03DSNA</v>
      </c>
      <c r="D455" t="s">
        <v>179</v>
      </c>
      <c r="E455" t="s">
        <v>189</v>
      </c>
    </row>
    <row r="456" spans="1:5" ht="15">
      <c r="A456">
        <v>91</v>
      </c>
      <c r="B456" t="s">
        <v>589</v>
      </c>
      <c r="C456" t="str">
        <f t="shared" si="7"/>
        <v>08.01.03NATMIG</v>
      </c>
      <c r="D456" t="s">
        <v>179</v>
      </c>
      <c r="E456" t="s">
        <v>193</v>
      </c>
    </row>
    <row r="457" spans="1:5" ht="15">
      <c r="A457">
        <v>91</v>
      </c>
      <c r="B457" t="s">
        <v>589</v>
      </c>
      <c r="C457" t="str">
        <f t="shared" si="7"/>
        <v>08.01.03NORACON</v>
      </c>
      <c r="D457" t="s">
        <v>179</v>
      </c>
      <c r="E457" t="s">
        <v>183</v>
      </c>
    </row>
    <row r="458" spans="1:5" ht="15">
      <c r="A458">
        <v>92</v>
      </c>
      <c r="B458" t="s">
        <v>590</v>
      </c>
      <c r="C458" t="str">
        <f t="shared" si="7"/>
        <v>08.01.04EUROCONTROL</v>
      </c>
      <c r="D458" t="s">
        <v>172</v>
      </c>
      <c r="E458" t="s">
        <v>181</v>
      </c>
    </row>
    <row r="459" spans="1:5" ht="15">
      <c r="A459">
        <v>92</v>
      </c>
      <c r="B459" t="s">
        <v>590</v>
      </c>
      <c r="C459" t="str">
        <f t="shared" si="7"/>
        <v>08.01.04AENA</v>
      </c>
      <c r="D459" t="s">
        <v>179</v>
      </c>
      <c r="E459" t="s">
        <v>178</v>
      </c>
    </row>
    <row r="460" spans="1:5" ht="15">
      <c r="A460">
        <v>92</v>
      </c>
      <c r="B460" t="s">
        <v>590</v>
      </c>
      <c r="C460" t="str">
        <f t="shared" si="7"/>
        <v>08.01.04DFS</v>
      </c>
      <c r="D460" t="s">
        <v>179</v>
      </c>
      <c r="E460" t="s">
        <v>180</v>
      </c>
    </row>
    <row r="461" spans="1:5" ht="15">
      <c r="A461">
        <v>92</v>
      </c>
      <c r="B461" t="s">
        <v>590</v>
      </c>
      <c r="C461" t="str">
        <f t="shared" si="7"/>
        <v>08.01.04DSNA</v>
      </c>
      <c r="D461" t="s">
        <v>179</v>
      </c>
      <c r="E461" t="s">
        <v>189</v>
      </c>
    </row>
    <row r="462" spans="1:5" ht="15">
      <c r="A462">
        <v>92</v>
      </c>
      <c r="B462" t="s">
        <v>590</v>
      </c>
      <c r="C462" t="str">
        <f t="shared" si="7"/>
        <v>08.01.04ENAV</v>
      </c>
      <c r="D462" t="s">
        <v>179</v>
      </c>
      <c r="E462" t="s">
        <v>177</v>
      </c>
    </row>
    <row r="463" spans="1:5" ht="15">
      <c r="A463">
        <v>92</v>
      </c>
      <c r="B463" t="s">
        <v>590</v>
      </c>
      <c r="C463" t="str">
        <f t="shared" si="7"/>
        <v>08.01.04FREQUENTIS</v>
      </c>
      <c r="D463" t="s">
        <v>179</v>
      </c>
      <c r="E463" t="s">
        <v>191</v>
      </c>
    </row>
    <row r="464" spans="1:5" ht="15">
      <c r="A464">
        <v>92</v>
      </c>
      <c r="B464" t="s">
        <v>590</v>
      </c>
      <c r="C464" t="str">
        <f t="shared" si="7"/>
        <v>08.01.04INDRA</v>
      </c>
      <c r="D464" t="s">
        <v>179</v>
      </c>
      <c r="E464" t="s">
        <v>188</v>
      </c>
    </row>
    <row r="465" spans="1:5" ht="15">
      <c r="A465">
        <v>92</v>
      </c>
      <c r="B465" t="s">
        <v>590</v>
      </c>
      <c r="C465" t="str">
        <f t="shared" si="7"/>
        <v>08.01.04NORACON</v>
      </c>
      <c r="D465" t="s">
        <v>179</v>
      </c>
      <c r="E465" t="s">
        <v>183</v>
      </c>
    </row>
    <row r="466" spans="1:5" ht="15">
      <c r="A466">
        <v>92</v>
      </c>
      <c r="B466" t="s">
        <v>590</v>
      </c>
      <c r="C466" t="str">
        <f t="shared" si="7"/>
        <v>08.01.04THALES</v>
      </c>
      <c r="D466" t="s">
        <v>179</v>
      </c>
      <c r="E466" t="s">
        <v>185</v>
      </c>
    </row>
    <row r="467" spans="1:5" ht="15">
      <c r="A467">
        <v>93</v>
      </c>
      <c r="B467" t="s">
        <v>591</v>
      </c>
      <c r="C467" t="str">
        <f t="shared" si="7"/>
        <v>08.01.05EUROCONTROL</v>
      </c>
      <c r="D467" t="s">
        <v>172</v>
      </c>
      <c r="E467" t="s">
        <v>181</v>
      </c>
    </row>
    <row r="468" spans="1:5" ht="15">
      <c r="A468">
        <v>93</v>
      </c>
      <c r="B468" t="s">
        <v>591</v>
      </c>
      <c r="C468" t="str">
        <f t="shared" si="7"/>
        <v>08.01.05DFS</v>
      </c>
      <c r="D468" t="s">
        <v>179</v>
      </c>
      <c r="E468" t="s">
        <v>180</v>
      </c>
    </row>
    <row r="469" spans="1:5" ht="15">
      <c r="A469">
        <v>93</v>
      </c>
      <c r="B469" t="s">
        <v>591</v>
      </c>
      <c r="C469" t="str">
        <f t="shared" si="7"/>
        <v>08.01.05INDRA</v>
      </c>
      <c r="D469" t="s">
        <v>179</v>
      </c>
      <c r="E469" t="s">
        <v>188</v>
      </c>
    </row>
    <row r="470" spans="1:5" ht="15">
      <c r="A470">
        <v>93</v>
      </c>
      <c r="B470" t="s">
        <v>591</v>
      </c>
      <c r="C470" t="str">
        <f t="shared" si="7"/>
        <v>08.01.05NATMIG</v>
      </c>
      <c r="D470" t="s">
        <v>179</v>
      </c>
      <c r="E470" t="s">
        <v>193</v>
      </c>
    </row>
    <row r="471" spans="1:5" ht="15">
      <c r="A471">
        <v>93</v>
      </c>
      <c r="B471" t="s">
        <v>591</v>
      </c>
      <c r="C471" t="str">
        <f t="shared" si="7"/>
        <v>08.01.05NORACON</v>
      </c>
      <c r="D471" t="s">
        <v>179</v>
      </c>
      <c r="E471" t="s">
        <v>183</v>
      </c>
    </row>
    <row r="472" spans="1:5" ht="15">
      <c r="A472">
        <v>93</v>
      </c>
      <c r="B472" t="s">
        <v>591</v>
      </c>
      <c r="C472" t="str">
        <f t="shared" si="7"/>
        <v>08.01.05THALES</v>
      </c>
      <c r="D472" t="s">
        <v>179</v>
      </c>
      <c r="E472" t="s">
        <v>185</v>
      </c>
    </row>
    <row r="473" spans="1:5" ht="15">
      <c r="A473">
        <v>94</v>
      </c>
      <c r="B473" t="s">
        <v>592</v>
      </c>
      <c r="C473" t="str">
        <f t="shared" si="7"/>
        <v>08.01.06EUROCONTROL</v>
      </c>
      <c r="D473" t="s">
        <v>172</v>
      </c>
      <c r="E473" t="s">
        <v>181</v>
      </c>
    </row>
    <row r="474" spans="1:5" ht="15">
      <c r="A474">
        <v>94</v>
      </c>
      <c r="B474" t="s">
        <v>592</v>
      </c>
      <c r="C474" t="str">
        <f t="shared" si="7"/>
        <v>08.01.06DFS</v>
      </c>
      <c r="D474" t="s">
        <v>179</v>
      </c>
      <c r="E474" t="s">
        <v>180</v>
      </c>
    </row>
    <row r="475" spans="1:5" ht="15">
      <c r="A475">
        <v>94</v>
      </c>
      <c r="B475" t="s">
        <v>592</v>
      </c>
      <c r="C475" t="str">
        <f t="shared" si="7"/>
        <v>08.01.06DSNA</v>
      </c>
      <c r="D475" t="s">
        <v>179</v>
      </c>
      <c r="E475" t="s">
        <v>189</v>
      </c>
    </row>
    <row r="476" spans="1:5" ht="15">
      <c r="A476">
        <v>94</v>
      </c>
      <c r="B476" t="s">
        <v>592</v>
      </c>
      <c r="C476" t="str">
        <f t="shared" si="7"/>
        <v>08.01.06FREQUENTIS</v>
      </c>
      <c r="D476" t="s">
        <v>179</v>
      </c>
      <c r="E476" t="s">
        <v>191</v>
      </c>
    </row>
    <row r="477" spans="1:5" ht="15">
      <c r="A477">
        <v>94</v>
      </c>
      <c r="B477" t="s">
        <v>592</v>
      </c>
      <c r="C477" t="str">
        <f t="shared" si="7"/>
        <v>08.01.06NATMIG</v>
      </c>
      <c r="D477" t="s">
        <v>179</v>
      </c>
      <c r="E477" t="s">
        <v>193</v>
      </c>
    </row>
    <row r="478" spans="1:5" ht="15">
      <c r="A478">
        <v>94</v>
      </c>
      <c r="B478" t="s">
        <v>592</v>
      </c>
      <c r="C478" t="str">
        <f t="shared" si="7"/>
        <v>08.01.06NORACON</v>
      </c>
      <c r="D478" t="s">
        <v>179</v>
      </c>
      <c r="E478" t="s">
        <v>183</v>
      </c>
    </row>
    <row r="479" spans="1:5" ht="15">
      <c r="A479">
        <v>94</v>
      </c>
      <c r="B479" t="s">
        <v>592</v>
      </c>
      <c r="C479" t="str">
        <f t="shared" si="7"/>
        <v>08.01.06SELEX</v>
      </c>
      <c r="D479" t="s">
        <v>179</v>
      </c>
      <c r="E479" t="s">
        <v>184</v>
      </c>
    </row>
    <row r="480" spans="1:5" ht="15">
      <c r="A480">
        <v>95</v>
      </c>
      <c r="B480" t="s">
        <v>593</v>
      </c>
      <c r="C480" t="str">
        <f t="shared" si="7"/>
        <v>08.01.07DFS</v>
      </c>
      <c r="D480" t="s">
        <v>179</v>
      </c>
      <c r="E480" t="s">
        <v>180</v>
      </c>
    </row>
    <row r="481" spans="1:5" ht="15">
      <c r="A481">
        <v>95</v>
      </c>
      <c r="B481" t="s">
        <v>593</v>
      </c>
      <c r="C481" t="str">
        <f t="shared" si="7"/>
        <v>08.01.07DSNA</v>
      </c>
      <c r="D481" t="s">
        <v>179</v>
      </c>
      <c r="E481" t="s">
        <v>189</v>
      </c>
    </row>
    <row r="482" spans="1:5" ht="15">
      <c r="A482">
        <v>95</v>
      </c>
      <c r="B482" t="s">
        <v>593</v>
      </c>
      <c r="C482" t="str">
        <f t="shared" si="7"/>
        <v>08.01.07EUROCONTROL</v>
      </c>
      <c r="D482" t="s">
        <v>179</v>
      </c>
      <c r="E482" t="s">
        <v>181</v>
      </c>
    </row>
    <row r="483" spans="1:5" ht="15">
      <c r="A483">
        <v>95</v>
      </c>
      <c r="B483" t="s">
        <v>593</v>
      </c>
      <c r="C483" t="str">
        <f t="shared" si="7"/>
        <v>08.01.07INDRA</v>
      </c>
      <c r="D483" t="s">
        <v>179</v>
      </c>
      <c r="E483" t="s">
        <v>188</v>
      </c>
    </row>
    <row r="484" spans="1:5" ht="15">
      <c r="A484">
        <v>95</v>
      </c>
      <c r="B484" t="s">
        <v>593</v>
      </c>
      <c r="C484" t="str">
        <f t="shared" si="7"/>
        <v>08.01.07SELEX</v>
      </c>
      <c r="D484" t="s">
        <v>179</v>
      </c>
      <c r="E484" t="s">
        <v>184</v>
      </c>
    </row>
    <row r="485" spans="1:5" ht="15">
      <c r="A485">
        <v>96</v>
      </c>
      <c r="B485" t="s">
        <v>594</v>
      </c>
      <c r="C485" t="str">
        <f t="shared" si="7"/>
        <v>08.01.08DFS</v>
      </c>
      <c r="D485" t="s">
        <v>172</v>
      </c>
      <c r="E485" t="s">
        <v>180</v>
      </c>
    </row>
    <row r="486" spans="1:5" ht="15">
      <c r="A486">
        <v>96</v>
      </c>
      <c r="B486" t="s">
        <v>594</v>
      </c>
      <c r="C486" t="str">
        <f t="shared" si="7"/>
        <v>08.01.08EUROCONTROL</v>
      </c>
      <c r="D486" t="s">
        <v>179</v>
      </c>
      <c r="E486" t="s">
        <v>181</v>
      </c>
    </row>
    <row r="487" spans="1:5" ht="15">
      <c r="A487">
        <v>96</v>
      </c>
      <c r="B487" t="s">
        <v>594</v>
      </c>
      <c r="C487" t="str">
        <f t="shared" si="7"/>
        <v>08.01.08FREQUENTIS</v>
      </c>
      <c r="D487" t="s">
        <v>179</v>
      </c>
      <c r="E487" t="s">
        <v>191</v>
      </c>
    </row>
    <row r="488" spans="1:5" ht="15">
      <c r="A488">
        <v>96</v>
      </c>
      <c r="B488" t="s">
        <v>594</v>
      </c>
      <c r="C488" t="str">
        <f t="shared" si="7"/>
        <v>08.01.08NATMIG</v>
      </c>
      <c r="D488" t="s">
        <v>179</v>
      </c>
      <c r="E488" t="s">
        <v>193</v>
      </c>
    </row>
    <row r="489" spans="1:5" ht="15">
      <c r="A489">
        <v>97</v>
      </c>
      <c r="B489" t="s">
        <v>595</v>
      </c>
      <c r="C489" t="str">
        <f t="shared" si="7"/>
        <v>08.01.09EUROCONTROL</v>
      </c>
      <c r="D489" t="s">
        <v>172</v>
      </c>
      <c r="E489" t="s">
        <v>181</v>
      </c>
    </row>
    <row r="490" spans="1:5" ht="15">
      <c r="A490">
        <v>97</v>
      </c>
      <c r="B490" t="s">
        <v>595</v>
      </c>
      <c r="C490" t="str">
        <f t="shared" si="7"/>
        <v>08.01.09DSNA</v>
      </c>
      <c r="D490" t="s">
        <v>179</v>
      </c>
      <c r="E490" t="s">
        <v>189</v>
      </c>
    </row>
    <row r="491" spans="1:5" ht="15">
      <c r="A491">
        <v>97</v>
      </c>
      <c r="B491" t="s">
        <v>595</v>
      </c>
      <c r="C491" t="str">
        <f t="shared" si="7"/>
        <v>08.01.09INDRA</v>
      </c>
      <c r="D491" t="s">
        <v>179</v>
      </c>
      <c r="E491" t="s">
        <v>188</v>
      </c>
    </row>
    <row r="492" spans="1:5" ht="15">
      <c r="A492">
        <v>97</v>
      </c>
      <c r="B492" t="s">
        <v>595</v>
      </c>
      <c r="C492" t="str">
        <f t="shared" si="7"/>
        <v>08.01.09NORACON</v>
      </c>
      <c r="D492" t="s">
        <v>179</v>
      </c>
      <c r="E492" t="s">
        <v>183</v>
      </c>
    </row>
    <row r="493" spans="1:5" ht="15">
      <c r="A493">
        <v>97</v>
      </c>
      <c r="B493" t="s">
        <v>595</v>
      </c>
      <c r="C493" t="str">
        <f t="shared" si="7"/>
        <v>08.01.09SELEX</v>
      </c>
      <c r="D493" t="s">
        <v>179</v>
      </c>
      <c r="E493" t="s">
        <v>184</v>
      </c>
    </row>
    <row r="494" spans="1:5" ht="15">
      <c r="A494">
        <v>97</v>
      </c>
      <c r="B494" t="s">
        <v>595</v>
      </c>
      <c r="C494" t="str">
        <f t="shared" si="7"/>
        <v>08.01.09THALES</v>
      </c>
      <c r="D494" t="s">
        <v>179</v>
      </c>
      <c r="E494" t="s">
        <v>185</v>
      </c>
    </row>
    <row r="495" spans="1:5" ht="15">
      <c r="A495">
        <v>98</v>
      </c>
      <c r="B495" t="s">
        <v>596</v>
      </c>
      <c r="C495" t="str">
        <f t="shared" si="7"/>
        <v>08.01.10DFS</v>
      </c>
      <c r="D495" t="s">
        <v>172</v>
      </c>
      <c r="E495" t="s">
        <v>180</v>
      </c>
    </row>
    <row r="496" spans="1:5" ht="15">
      <c r="A496">
        <v>98</v>
      </c>
      <c r="B496" t="s">
        <v>596</v>
      </c>
      <c r="C496" t="str">
        <f t="shared" si="7"/>
        <v>08.01.10ENAV</v>
      </c>
      <c r="D496" t="s">
        <v>179</v>
      </c>
      <c r="E496" t="s">
        <v>177</v>
      </c>
    </row>
    <row r="497" spans="1:5" ht="15">
      <c r="A497">
        <v>98</v>
      </c>
      <c r="B497" t="s">
        <v>596</v>
      </c>
      <c r="C497" t="str">
        <f t="shared" si="7"/>
        <v>08.01.10EUROCONTROL</v>
      </c>
      <c r="D497" t="s">
        <v>179</v>
      </c>
      <c r="E497" t="s">
        <v>181</v>
      </c>
    </row>
    <row r="498" spans="1:5" ht="15">
      <c r="A498">
        <v>98</v>
      </c>
      <c r="B498" t="s">
        <v>596</v>
      </c>
      <c r="C498" t="str">
        <f t="shared" si="7"/>
        <v>08.01.10FREQUENTIS</v>
      </c>
      <c r="D498" t="s">
        <v>179</v>
      </c>
      <c r="E498" t="s">
        <v>191</v>
      </c>
    </row>
    <row r="499" spans="1:5" ht="15">
      <c r="A499">
        <v>98</v>
      </c>
      <c r="B499" t="s">
        <v>596</v>
      </c>
      <c r="C499" t="str">
        <f t="shared" si="7"/>
        <v>08.01.10INDRA</v>
      </c>
      <c r="D499" t="s">
        <v>179</v>
      </c>
      <c r="E499" t="s">
        <v>188</v>
      </c>
    </row>
    <row r="500" spans="1:5" ht="15">
      <c r="A500">
        <v>98</v>
      </c>
      <c r="B500" t="s">
        <v>596</v>
      </c>
      <c r="C500" t="str">
        <f t="shared" si="7"/>
        <v>08.01.10SELEX</v>
      </c>
      <c r="D500" t="s">
        <v>179</v>
      </c>
      <c r="E500" t="s">
        <v>184</v>
      </c>
    </row>
    <row r="501" spans="1:5" ht="15">
      <c r="A501">
        <v>99</v>
      </c>
      <c r="B501" t="s">
        <v>597</v>
      </c>
      <c r="C501" t="str">
        <f t="shared" si="7"/>
        <v>08.01.11EUROCONTROL</v>
      </c>
      <c r="D501" t="s">
        <v>172</v>
      </c>
      <c r="E501" t="s">
        <v>181</v>
      </c>
    </row>
    <row r="502" spans="1:5" ht="15">
      <c r="A502">
        <v>99</v>
      </c>
      <c r="B502" t="s">
        <v>597</v>
      </c>
      <c r="C502" t="str">
        <f t="shared" si="7"/>
        <v>08.01.11DFS</v>
      </c>
      <c r="D502" t="s">
        <v>179</v>
      </c>
      <c r="E502" t="s">
        <v>180</v>
      </c>
    </row>
    <row r="503" spans="1:5" ht="15">
      <c r="A503">
        <v>99</v>
      </c>
      <c r="B503" t="s">
        <v>597</v>
      </c>
      <c r="C503" t="str">
        <f t="shared" si="7"/>
        <v>08.01.11NATMIG</v>
      </c>
      <c r="D503" t="s">
        <v>179</v>
      </c>
      <c r="E503" t="s">
        <v>193</v>
      </c>
    </row>
    <row r="504" spans="1:5" ht="15">
      <c r="A504">
        <v>100</v>
      </c>
      <c r="B504" t="s">
        <v>598</v>
      </c>
      <c r="C504" t="str">
        <f t="shared" si="7"/>
        <v>08.03NORACON</v>
      </c>
      <c r="D504" t="s">
        <v>172</v>
      </c>
      <c r="E504" t="s">
        <v>183</v>
      </c>
    </row>
    <row r="505" spans="1:5" ht="15">
      <c r="A505">
        <v>101</v>
      </c>
      <c r="B505" t="s">
        <v>599</v>
      </c>
      <c r="C505" t="str">
        <f t="shared" si="7"/>
        <v>08.03.01EUROCONTROL</v>
      </c>
      <c r="D505" t="s">
        <v>172</v>
      </c>
      <c r="E505" t="s">
        <v>181</v>
      </c>
    </row>
    <row r="506" spans="1:5" ht="15">
      <c r="A506">
        <v>101</v>
      </c>
      <c r="B506" t="s">
        <v>599</v>
      </c>
      <c r="C506" t="str">
        <f t="shared" si="7"/>
        <v>08.03.01ENAV</v>
      </c>
      <c r="D506" t="s">
        <v>179</v>
      </c>
      <c r="E506" t="s">
        <v>177</v>
      </c>
    </row>
    <row r="507" spans="1:5" ht="15">
      <c r="A507">
        <v>101</v>
      </c>
      <c r="B507" t="s">
        <v>599</v>
      </c>
      <c r="C507" t="str">
        <f t="shared" si="7"/>
        <v>08.03.01THALES</v>
      </c>
      <c r="D507" t="s">
        <v>179</v>
      </c>
      <c r="E507" t="s">
        <v>185</v>
      </c>
    </row>
    <row r="508" spans="1:5" ht="15">
      <c r="A508">
        <v>102</v>
      </c>
      <c r="B508" t="s">
        <v>600</v>
      </c>
      <c r="C508" t="str">
        <f t="shared" si="7"/>
        <v>08.03.02EUROCONTROL</v>
      </c>
      <c r="D508" t="s">
        <v>172</v>
      </c>
      <c r="E508" t="s">
        <v>181</v>
      </c>
    </row>
    <row r="509" spans="1:5" ht="15">
      <c r="A509">
        <v>102</v>
      </c>
      <c r="B509" t="s">
        <v>600</v>
      </c>
      <c r="C509" t="str">
        <f t="shared" si="7"/>
        <v>08.03.02DSNA</v>
      </c>
      <c r="D509" t="s">
        <v>179</v>
      </c>
      <c r="E509" t="s">
        <v>189</v>
      </c>
    </row>
    <row r="510" spans="1:5" ht="15">
      <c r="A510">
        <v>102</v>
      </c>
      <c r="B510" t="s">
        <v>600</v>
      </c>
      <c r="C510" t="str">
        <f t="shared" si="7"/>
        <v>08.03.02FREQUENTIS</v>
      </c>
      <c r="D510" t="s">
        <v>179</v>
      </c>
      <c r="E510" t="s">
        <v>191</v>
      </c>
    </row>
    <row r="511" spans="1:5" ht="15">
      <c r="A511">
        <v>103</v>
      </c>
      <c r="B511" t="s">
        <v>601</v>
      </c>
      <c r="C511" t="str">
        <f t="shared" si="7"/>
        <v>08.03.03NORACON</v>
      </c>
      <c r="D511" t="s">
        <v>172</v>
      </c>
      <c r="E511" t="s">
        <v>183</v>
      </c>
    </row>
    <row r="512" spans="1:5" ht="15">
      <c r="A512">
        <v>103</v>
      </c>
      <c r="B512" t="s">
        <v>601</v>
      </c>
      <c r="C512" t="str">
        <f t="shared" si="7"/>
        <v>08.03.03AENA</v>
      </c>
      <c r="D512" t="s">
        <v>179</v>
      </c>
      <c r="E512" t="s">
        <v>178</v>
      </c>
    </row>
    <row r="513" spans="1:5" ht="15">
      <c r="A513">
        <v>103</v>
      </c>
      <c r="B513" t="s">
        <v>601</v>
      </c>
      <c r="C513" t="str">
        <f t="shared" si="7"/>
        <v>08.03.03DFS</v>
      </c>
      <c r="D513" t="s">
        <v>179</v>
      </c>
      <c r="E513" t="s">
        <v>180</v>
      </c>
    </row>
    <row r="514" spans="1:5" ht="15">
      <c r="A514">
        <v>103</v>
      </c>
      <c r="B514" t="s">
        <v>601</v>
      </c>
      <c r="C514" t="str">
        <f t="shared" si="7"/>
        <v>08.03.03DSNA</v>
      </c>
      <c r="D514" t="s">
        <v>179</v>
      </c>
      <c r="E514" t="s">
        <v>189</v>
      </c>
    </row>
    <row r="515" spans="1:5" ht="15">
      <c r="A515">
        <v>103</v>
      </c>
      <c r="B515" t="s">
        <v>601</v>
      </c>
      <c r="C515" t="str">
        <f aca="true" t="shared" si="8" ref="C515:C578">B515&amp;E515</f>
        <v>08.03.03EUROCONTROL</v>
      </c>
      <c r="D515" t="s">
        <v>179</v>
      </c>
      <c r="E515" t="s">
        <v>181</v>
      </c>
    </row>
    <row r="516" spans="1:5" ht="15">
      <c r="A516">
        <v>103</v>
      </c>
      <c r="B516" t="s">
        <v>601</v>
      </c>
      <c r="C516" t="str">
        <f t="shared" si="8"/>
        <v>08.03.03FREQUENTIS</v>
      </c>
      <c r="D516" t="s">
        <v>179</v>
      </c>
      <c r="E516" t="s">
        <v>191</v>
      </c>
    </row>
    <row r="517" spans="1:5" ht="15">
      <c r="A517">
        <v>103</v>
      </c>
      <c r="B517" t="s">
        <v>601</v>
      </c>
      <c r="C517" t="str">
        <f t="shared" si="8"/>
        <v>08.03.03THALES</v>
      </c>
      <c r="D517" t="s">
        <v>179</v>
      </c>
      <c r="E517" t="s">
        <v>185</v>
      </c>
    </row>
    <row r="518" spans="1:5" ht="15">
      <c r="A518">
        <v>104</v>
      </c>
      <c r="B518" t="s">
        <v>602</v>
      </c>
      <c r="C518" t="str">
        <f t="shared" si="8"/>
        <v>08.03.04DSNA</v>
      </c>
      <c r="D518" t="s">
        <v>172</v>
      </c>
      <c r="E518" t="s">
        <v>189</v>
      </c>
    </row>
    <row r="519" spans="1:5" ht="15">
      <c r="A519">
        <v>104</v>
      </c>
      <c r="B519" t="s">
        <v>602</v>
      </c>
      <c r="C519" t="str">
        <f t="shared" si="8"/>
        <v>08.03.04DFS</v>
      </c>
      <c r="D519" t="s">
        <v>179</v>
      </c>
      <c r="E519" t="s">
        <v>180</v>
      </c>
    </row>
    <row r="520" spans="1:5" ht="15">
      <c r="A520">
        <v>104</v>
      </c>
      <c r="B520" t="s">
        <v>602</v>
      </c>
      <c r="C520" t="str">
        <f t="shared" si="8"/>
        <v>08.03.04EUROCONTROL</v>
      </c>
      <c r="D520" t="s">
        <v>179</v>
      </c>
      <c r="E520" t="s">
        <v>181</v>
      </c>
    </row>
    <row r="521" spans="1:5" ht="15">
      <c r="A521">
        <v>104</v>
      </c>
      <c r="B521" t="s">
        <v>602</v>
      </c>
      <c r="C521" t="str">
        <f t="shared" si="8"/>
        <v>08.03.04NATMIG</v>
      </c>
      <c r="D521" t="s">
        <v>179</v>
      </c>
      <c r="E521" t="s">
        <v>193</v>
      </c>
    </row>
    <row r="522" spans="1:5" ht="15">
      <c r="A522">
        <v>104</v>
      </c>
      <c r="B522" t="s">
        <v>602</v>
      </c>
      <c r="C522" t="str">
        <f t="shared" si="8"/>
        <v>08.03.04NORACON</v>
      </c>
      <c r="D522" t="s">
        <v>179</v>
      </c>
      <c r="E522" t="s">
        <v>183</v>
      </c>
    </row>
    <row r="523" spans="1:5" ht="15">
      <c r="A523">
        <v>104</v>
      </c>
      <c r="B523" t="s">
        <v>602</v>
      </c>
      <c r="C523" t="str">
        <f t="shared" si="8"/>
        <v>08.03.04THALES</v>
      </c>
      <c r="D523" t="s">
        <v>179</v>
      </c>
      <c r="E523" t="s">
        <v>185</v>
      </c>
    </row>
    <row r="524" spans="1:5" ht="15">
      <c r="A524">
        <v>105</v>
      </c>
      <c r="B524" t="s">
        <v>603</v>
      </c>
      <c r="C524" t="str">
        <f t="shared" si="8"/>
        <v>08.03.05DFS</v>
      </c>
      <c r="D524" t="s">
        <v>172</v>
      </c>
      <c r="E524" t="s">
        <v>180</v>
      </c>
    </row>
    <row r="525" spans="1:5" ht="15">
      <c r="A525">
        <v>105</v>
      </c>
      <c r="B525" t="s">
        <v>603</v>
      </c>
      <c r="C525" t="str">
        <f t="shared" si="8"/>
        <v>08.03.05DSNA</v>
      </c>
      <c r="D525" t="s">
        <v>179</v>
      </c>
      <c r="E525" t="s">
        <v>189</v>
      </c>
    </row>
    <row r="526" spans="1:5" ht="15">
      <c r="A526">
        <v>105</v>
      </c>
      <c r="B526" t="s">
        <v>603</v>
      </c>
      <c r="C526" t="str">
        <f t="shared" si="8"/>
        <v>08.03.05ENAV</v>
      </c>
      <c r="D526" t="s">
        <v>179</v>
      </c>
      <c r="E526" t="s">
        <v>177</v>
      </c>
    </row>
    <row r="527" spans="1:5" ht="15">
      <c r="A527">
        <v>105</v>
      </c>
      <c r="B527" t="s">
        <v>603</v>
      </c>
      <c r="C527" t="str">
        <f t="shared" si="8"/>
        <v>08.03.05EUROCONTROL</v>
      </c>
      <c r="D527" t="s">
        <v>179</v>
      </c>
      <c r="E527" t="s">
        <v>181</v>
      </c>
    </row>
    <row r="528" spans="1:5" ht="15">
      <c r="A528">
        <v>105</v>
      </c>
      <c r="B528" t="s">
        <v>603</v>
      </c>
      <c r="C528" t="str">
        <f t="shared" si="8"/>
        <v>08.03.05THALES</v>
      </c>
      <c r="D528" t="s">
        <v>179</v>
      </c>
      <c r="E528" t="s">
        <v>185</v>
      </c>
    </row>
    <row r="529" spans="1:5" ht="15">
      <c r="A529">
        <v>106</v>
      </c>
      <c r="B529" t="s">
        <v>604</v>
      </c>
      <c r="C529" t="str">
        <f t="shared" si="8"/>
        <v>08.03.06NORACON</v>
      </c>
      <c r="D529" t="s">
        <v>172</v>
      </c>
      <c r="E529" t="s">
        <v>183</v>
      </c>
    </row>
    <row r="530" spans="1:5" ht="15">
      <c r="A530">
        <v>106</v>
      </c>
      <c r="B530" t="s">
        <v>604</v>
      </c>
      <c r="C530" t="str">
        <f t="shared" si="8"/>
        <v>08.03.06DFS</v>
      </c>
      <c r="D530" t="s">
        <v>179</v>
      </c>
      <c r="E530" t="s">
        <v>180</v>
      </c>
    </row>
    <row r="531" spans="1:5" ht="15">
      <c r="A531">
        <v>106</v>
      </c>
      <c r="B531" t="s">
        <v>604</v>
      </c>
      <c r="C531" t="str">
        <f t="shared" si="8"/>
        <v>08.03.06ENAV</v>
      </c>
      <c r="D531" t="s">
        <v>179</v>
      </c>
      <c r="E531" t="s">
        <v>177</v>
      </c>
    </row>
    <row r="532" spans="1:5" ht="15">
      <c r="A532">
        <v>106</v>
      </c>
      <c r="B532" t="s">
        <v>604</v>
      </c>
      <c r="C532" t="str">
        <f t="shared" si="8"/>
        <v>08.03.06EUROCONTROL</v>
      </c>
      <c r="D532" t="s">
        <v>179</v>
      </c>
      <c r="E532" t="s">
        <v>181</v>
      </c>
    </row>
    <row r="533" spans="1:5" ht="15">
      <c r="A533">
        <v>106</v>
      </c>
      <c r="B533" t="s">
        <v>604</v>
      </c>
      <c r="C533" t="str">
        <f t="shared" si="8"/>
        <v>08.03.06INDRA</v>
      </c>
      <c r="D533" t="s">
        <v>179</v>
      </c>
      <c r="E533" t="s">
        <v>188</v>
      </c>
    </row>
    <row r="534" spans="1:5" ht="15">
      <c r="A534">
        <v>106</v>
      </c>
      <c r="B534" t="s">
        <v>604</v>
      </c>
      <c r="C534" t="str">
        <f t="shared" si="8"/>
        <v>08.03.06SEAC</v>
      </c>
      <c r="D534" t="s">
        <v>179</v>
      </c>
      <c r="E534" t="s">
        <v>192</v>
      </c>
    </row>
    <row r="535" spans="1:5" ht="15">
      <c r="A535">
        <v>106</v>
      </c>
      <c r="B535" t="s">
        <v>604</v>
      </c>
      <c r="C535" t="str">
        <f t="shared" si="8"/>
        <v>08.03.06SELEX</v>
      </c>
      <c r="D535" t="s">
        <v>179</v>
      </c>
      <c r="E535" t="s">
        <v>184</v>
      </c>
    </row>
    <row r="536" spans="1:5" ht="15">
      <c r="A536">
        <v>107</v>
      </c>
      <c r="B536" t="s">
        <v>605</v>
      </c>
      <c r="C536" t="str">
        <f t="shared" si="8"/>
        <v>08.03.07DFS</v>
      </c>
      <c r="D536" t="s">
        <v>172</v>
      </c>
      <c r="E536" t="s">
        <v>180</v>
      </c>
    </row>
    <row r="537" spans="1:5" ht="15">
      <c r="A537">
        <v>108</v>
      </c>
      <c r="B537" t="s">
        <v>606</v>
      </c>
      <c r="C537" t="str">
        <f t="shared" si="8"/>
        <v>08.03.10NORACON</v>
      </c>
      <c r="D537" t="s">
        <v>172</v>
      </c>
      <c r="E537" t="s">
        <v>183</v>
      </c>
    </row>
    <row r="538" spans="1:5" ht="15">
      <c r="A538">
        <v>108</v>
      </c>
      <c r="B538" t="s">
        <v>606</v>
      </c>
      <c r="C538" t="str">
        <f t="shared" si="8"/>
        <v>08.03.10DFS</v>
      </c>
      <c r="D538" t="s">
        <v>179</v>
      </c>
      <c r="E538" t="s">
        <v>180</v>
      </c>
    </row>
    <row r="539" spans="1:5" ht="15">
      <c r="A539">
        <v>108</v>
      </c>
      <c r="B539" t="s">
        <v>606</v>
      </c>
      <c r="C539" t="str">
        <f t="shared" si="8"/>
        <v>08.03.10EUROCONTROL</v>
      </c>
      <c r="D539" t="s">
        <v>179</v>
      </c>
      <c r="E539" t="s">
        <v>181</v>
      </c>
    </row>
    <row r="540" spans="1:5" ht="15">
      <c r="A540">
        <v>108</v>
      </c>
      <c r="B540" t="s">
        <v>606</v>
      </c>
      <c r="C540" t="str">
        <f t="shared" si="8"/>
        <v>08.03.10NATMIG</v>
      </c>
      <c r="D540" t="s">
        <v>179</v>
      </c>
      <c r="E540" t="s">
        <v>193</v>
      </c>
    </row>
    <row r="541" spans="1:5" ht="15">
      <c r="A541">
        <v>110</v>
      </c>
      <c r="B541" t="s">
        <v>607</v>
      </c>
      <c r="C541" t="str">
        <f t="shared" si="8"/>
        <v>09.00AIRBUS</v>
      </c>
      <c r="D541" t="s">
        <v>172</v>
      </c>
      <c r="E541" t="s">
        <v>186</v>
      </c>
    </row>
    <row r="542" spans="1:5" ht="15">
      <c r="A542">
        <v>110</v>
      </c>
      <c r="B542" t="s">
        <v>607</v>
      </c>
      <c r="C542" t="str">
        <f t="shared" si="8"/>
        <v>09.00ALENIA</v>
      </c>
      <c r="D542" t="s">
        <v>172</v>
      </c>
      <c r="E542" t="s">
        <v>187</v>
      </c>
    </row>
    <row r="543" spans="1:5" ht="15">
      <c r="A543">
        <v>110</v>
      </c>
      <c r="B543" t="s">
        <v>607</v>
      </c>
      <c r="C543" t="str">
        <f t="shared" si="8"/>
        <v>09.00HONEYWELL</v>
      </c>
      <c r="D543" t="s">
        <v>172</v>
      </c>
      <c r="E543" t="s">
        <v>190</v>
      </c>
    </row>
    <row r="544" spans="1:5" ht="15">
      <c r="A544">
        <v>110</v>
      </c>
      <c r="B544" t="s">
        <v>607</v>
      </c>
      <c r="C544" t="str">
        <f t="shared" si="8"/>
        <v>09.00THALES</v>
      </c>
      <c r="D544" t="s">
        <v>172</v>
      </c>
      <c r="E544" t="s">
        <v>185</v>
      </c>
    </row>
    <row r="545" spans="1:5" ht="15">
      <c r="A545">
        <v>111</v>
      </c>
      <c r="B545" t="s">
        <v>608</v>
      </c>
      <c r="C545" t="str">
        <f t="shared" si="8"/>
        <v>09.01AIRBUS</v>
      </c>
      <c r="D545" t="s">
        <v>172</v>
      </c>
      <c r="E545" t="s">
        <v>186</v>
      </c>
    </row>
    <row r="546" spans="1:5" ht="15">
      <c r="A546">
        <v>111</v>
      </c>
      <c r="B546" t="s">
        <v>608</v>
      </c>
      <c r="C546" t="str">
        <f t="shared" si="8"/>
        <v>09.01ALENIA</v>
      </c>
      <c r="D546" t="s">
        <v>179</v>
      </c>
      <c r="E546" t="s">
        <v>187</v>
      </c>
    </row>
    <row r="547" spans="1:5" ht="15">
      <c r="A547">
        <v>111</v>
      </c>
      <c r="B547" t="s">
        <v>608</v>
      </c>
      <c r="C547" t="str">
        <f t="shared" si="8"/>
        <v>09.01EUROCONTROL</v>
      </c>
      <c r="D547" t="s">
        <v>179</v>
      </c>
      <c r="E547" t="s">
        <v>181</v>
      </c>
    </row>
    <row r="548" spans="1:5" ht="15">
      <c r="A548">
        <v>111</v>
      </c>
      <c r="B548" t="s">
        <v>608</v>
      </c>
      <c r="C548" t="str">
        <f t="shared" si="8"/>
        <v>09.01HONEYWELL</v>
      </c>
      <c r="D548" t="s">
        <v>179</v>
      </c>
      <c r="E548" t="s">
        <v>190</v>
      </c>
    </row>
    <row r="549" spans="1:5" ht="15">
      <c r="A549">
        <v>111</v>
      </c>
      <c r="B549" t="s">
        <v>608</v>
      </c>
      <c r="C549" t="str">
        <f t="shared" si="8"/>
        <v>09.01THALES</v>
      </c>
      <c r="D549" t="s">
        <v>179</v>
      </c>
      <c r="E549" t="s">
        <v>185</v>
      </c>
    </row>
    <row r="550" spans="1:5" ht="15">
      <c r="A550">
        <v>112</v>
      </c>
      <c r="B550" t="s">
        <v>609</v>
      </c>
      <c r="C550" t="str">
        <f t="shared" si="8"/>
        <v>09.02AIRBUS</v>
      </c>
      <c r="D550" t="s">
        <v>172</v>
      </c>
      <c r="E550" t="s">
        <v>186</v>
      </c>
    </row>
    <row r="551" spans="1:5" ht="15">
      <c r="A551">
        <v>112</v>
      </c>
      <c r="B551" t="s">
        <v>609</v>
      </c>
      <c r="C551" t="str">
        <f t="shared" si="8"/>
        <v>09.02ALENIA</v>
      </c>
      <c r="D551" t="s">
        <v>179</v>
      </c>
      <c r="E551" t="s">
        <v>187</v>
      </c>
    </row>
    <row r="552" spans="1:5" ht="15">
      <c r="A552">
        <v>112</v>
      </c>
      <c r="B552" t="s">
        <v>609</v>
      </c>
      <c r="C552" t="str">
        <f t="shared" si="8"/>
        <v>09.02EUROCONTROL</v>
      </c>
      <c r="D552" t="s">
        <v>179</v>
      </c>
      <c r="E552" t="s">
        <v>181</v>
      </c>
    </row>
    <row r="553" spans="1:5" ht="15">
      <c r="A553">
        <v>112</v>
      </c>
      <c r="B553" t="s">
        <v>609</v>
      </c>
      <c r="C553" t="str">
        <f t="shared" si="8"/>
        <v>09.02HONEYWELL</v>
      </c>
      <c r="D553" t="s">
        <v>179</v>
      </c>
      <c r="E553" t="s">
        <v>190</v>
      </c>
    </row>
    <row r="554" spans="1:5" ht="15">
      <c r="A554">
        <v>112</v>
      </c>
      <c r="B554" t="s">
        <v>609</v>
      </c>
      <c r="C554" t="str">
        <f t="shared" si="8"/>
        <v>09.02THALES</v>
      </c>
      <c r="D554" t="s">
        <v>179</v>
      </c>
      <c r="E554" t="s">
        <v>185</v>
      </c>
    </row>
    <row r="555" spans="1:5" ht="15">
      <c r="A555">
        <v>113</v>
      </c>
      <c r="B555" t="s">
        <v>610</v>
      </c>
      <c r="C555" t="str">
        <f t="shared" si="8"/>
        <v>09.03ALENIA</v>
      </c>
      <c r="D555" t="s">
        <v>172</v>
      </c>
      <c r="E555" t="s">
        <v>187</v>
      </c>
    </row>
    <row r="556" spans="1:5" ht="15">
      <c r="A556">
        <v>113</v>
      </c>
      <c r="B556" t="s">
        <v>610</v>
      </c>
      <c r="C556" t="str">
        <f t="shared" si="8"/>
        <v>09.03EUROCONTROL</v>
      </c>
      <c r="D556" t="s">
        <v>179</v>
      </c>
      <c r="E556" t="s">
        <v>181</v>
      </c>
    </row>
    <row r="557" spans="1:5" ht="15">
      <c r="A557">
        <v>114</v>
      </c>
      <c r="B557" t="s">
        <v>611</v>
      </c>
      <c r="C557" t="str">
        <f t="shared" si="8"/>
        <v>09.05AIRBUS</v>
      </c>
      <c r="D557" t="s">
        <v>172</v>
      </c>
      <c r="E557" t="s">
        <v>186</v>
      </c>
    </row>
    <row r="558" spans="1:5" ht="15">
      <c r="A558">
        <v>114</v>
      </c>
      <c r="B558" t="s">
        <v>611</v>
      </c>
      <c r="C558" t="str">
        <f t="shared" si="8"/>
        <v>09.05ALENIA</v>
      </c>
      <c r="D558" t="s">
        <v>179</v>
      </c>
      <c r="E558" t="s">
        <v>187</v>
      </c>
    </row>
    <row r="559" spans="1:5" ht="15">
      <c r="A559">
        <v>114</v>
      </c>
      <c r="B559" t="s">
        <v>611</v>
      </c>
      <c r="C559" t="str">
        <f t="shared" si="8"/>
        <v>09.05EUROCONTROL</v>
      </c>
      <c r="D559" t="s">
        <v>179</v>
      </c>
      <c r="E559" t="s">
        <v>181</v>
      </c>
    </row>
    <row r="560" spans="1:5" ht="15">
      <c r="A560">
        <v>114</v>
      </c>
      <c r="B560" t="s">
        <v>611</v>
      </c>
      <c r="C560" t="str">
        <f t="shared" si="8"/>
        <v>09.05HONEYWELL</v>
      </c>
      <c r="D560" t="s">
        <v>179</v>
      </c>
      <c r="E560" t="s">
        <v>190</v>
      </c>
    </row>
    <row r="561" spans="1:5" ht="15">
      <c r="A561">
        <v>114</v>
      </c>
      <c r="B561" t="s">
        <v>611</v>
      </c>
      <c r="C561" t="str">
        <f t="shared" si="8"/>
        <v>09.05THALES</v>
      </c>
      <c r="D561" t="s">
        <v>179</v>
      </c>
      <c r="E561" t="s">
        <v>185</v>
      </c>
    </row>
    <row r="562" spans="1:5" ht="15">
      <c r="A562">
        <v>115</v>
      </c>
      <c r="B562" t="s">
        <v>612</v>
      </c>
      <c r="C562" t="str">
        <f t="shared" si="8"/>
        <v>09.06AIRBUS</v>
      </c>
      <c r="D562" t="s">
        <v>172</v>
      </c>
      <c r="E562" t="s">
        <v>186</v>
      </c>
    </row>
    <row r="563" spans="1:5" ht="15">
      <c r="A563">
        <v>115</v>
      </c>
      <c r="B563" t="s">
        <v>612</v>
      </c>
      <c r="C563" t="str">
        <f t="shared" si="8"/>
        <v>09.06ALENIA</v>
      </c>
      <c r="D563" t="s">
        <v>179</v>
      </c>
      <c r="E563" t="s">
        <v>187</v>
      </c>
    </row>
    <row r="564" spans="1:5" ht="15">
      <c r="A564">
        <v>115</v>
      </c>
      <c r="B564" t="s">
        <v>612</v>
      </c>
      <c r="C564" t="str">
        <f t="shared" si="8"/>
        <v>09.06EUROCONTROL</v>
      </c>
      <c r="D564" t="s">
        <v>179</v>
      </c>
      <c r="E564" t="s">
        <v>181</v>
      </c>
    </row>
    <row r="565" spans="1:5" ht="15">
      <c r="A565">
        <v>115</v>
      </c>
      <c r="B565" t="s">
        <v>612</v>
      </c>
      <c r="C565" t="str">
        <f t="shared" si="8"/>
        <v>09.06HONEYWELL</v>
      </c>
      <c r="D565" t="s">
        <v>179</v>
      </c>
      <c r="E565" t="s">
        <v>190</v>
      </c>
    </row>
    <row r="566" spans="1:5" ht="15">
      <c r="A566">
        <v>115</v>
      </c>
      <c r="B566" t="s">
        <v>612</v>
      </c>
      <c r="C566" t="str">
        <f t="shared" si="8"/>
        <v>09.06THALES</v>
      </c>
      <c r="D566" t="s">
        <v>179</v>
      </c>
      <c r="E566" t="s">
        <v>185</v>
      </c>
    </row>
    <row r="567" spans="1:5" ht="15">
      <c r="A567">
        <v>116</v>
      </c>
      <c r="B567" t="s">
        <v>613</v>
      </c>
      <c r="C567" t="str">
        <f t="shared" si="8"/>
        <v>09.09THALES</v>
      </c>
      <c r="D567" t="s">
        <v>172</v>
      </c>
      <c r="E567" t="s">
        <v>185</v>
      </c>
    </row>
    <row r="568" spans="1:5" ht="15">
      <c r="A568">
        <v>116</v>
      </c>
      <c r="B568" t="s">
        <v>613</v>
      </c>
      <c r="C568" t="str">
        <f t="shared" si="8"/>
        <v>09.09AIRBUS</v>
      </c>
      <c r="D568" t="s">
        <v>179</v>
      </c>
      <c r="E568" t="s">
        <v>186</v>
      </c>
    </row>
    <row r="569" spans="1:5" ht="15">
      <c r="A569">
        <v>116</v>
      </c>
      <c r="B569" t="s">
        <v>613</v>
      </c>
      <c r="C569" t="str">
        <f t="shared" si="8"/>
        <v>09.09ALENIA</v>
      </c>
      <c r="D569" t="s">
        <v>179</v>
      </c>
      <c r="E569" t="s">
        <v>187</v>
      </c>
    </row>
    <row r="570" spans="1:5" ht="15">
      <c r="A570">
        <v>116</v>
      </c>
      <c r="B570" t="s">
        <v>613</v>
      </c>
      <c r="C570" t="str">
        <f t="shared" si="8"/>
        <v>09.09EUROCONTROL</v>
      </c>
      <c r="D570" t="s">
        <v>179</v>
      </c>
      <c r="E570" t="s">
        <v>181</v>
      </c>
    </row>
    <row r="571" spans="1:5" ht="15">
      <c r="A571">
        <v>117</v>
      </c>
      <c r="B571" t="s">
        <v>614</v>
      </c>
      <c r="C571" t="str">
        <f t="shared" si="8"/>
        <v>09.10THALES</v>
      </c>
      <c r="D571" t="s">
        <v>172</v>
      </c>
      <c r="E571" t="s">
        <v>185</v>
      </c>
    </row>
    <row r="572" spans="1:5" ht="15">
      <c r="A572">
        <v>117</v>
      </c>
      <c r="B572" t="s">
        <v>614</v>
      </c>
      <c r="C572" t="str">
        <f t="shared" si="8"/>
        <v>09.10AIRBUS</v>
      </c>
      <c r="D572" t="s">
        <v>179</v>
      </c>
      <c r="E572" t="s">
        <v>186</v>
      </c>
    </row>
    <row r="573" spans="1:5" ht="15">
      <c r="A573">
        <v>117</v>
      </c>
      <c r="B573" t="s">
        <v>614</v>
      </c>
      <c r="C573" t="str">
        <f t="shared" si="8"/>
        <v>09.10ALENIA</v>
      </c>
      <c r="D573" t="s">
        <v>179</v>
      </c>
      <c r="E573" t="s">
        <v>187</v>
      </c>
    </row>
    <row r="574" spans="1:5" ht="15">
      <c r="A574">
        <v>117</v>
      </c>
      <c r="B574" t="s">
        <v>614</v>
      </c>
      <c r="C574" t="str">
        <f t="shared" si="8"/>
        <v>09.10EUROCONTROL</v>
      </c>
      <c r="D574" t="s">
        <v>179</v>
      </c>
      <c r="E574" t="s">
        <v>181</v>
      </c>
    </row>
    <row r="575" spans="1:5" ht="15">
      <c r="A575">
        <v>118</v>
      </c>
      <c r="B575" t="s">
        <v>615</v>
      </c>
      <c r="C575" t="str">
        <f t="shared" si="8"/>
        <v>09.11AIRBUS</v>
      </c>
      <c r="D575" t="s">
        <v>172</v>
      </c>
      <c r="E575" t="s">
        <v>186</v>
      </c>
    </row>
    <row r="576" spans="1:5" ht="15">
      <c r="A576">
        <v>119</v>
      </c>
      <c r="B576" t="s">
        <v>616</v>
      </c>
      <c r="C576" t="str">
        <f t="shared" si="8"/>
        <v>09.12AIRBUS</v>
      </c>
      <c r="D576" t="s">
        <v>172</v>
      </c>
      <c r="E576" t="s">
        <v>186</v>
      </c>
    </row>
    <row r="577" spans="1:5" ht="15">
      <c r="A577">
        <v>119</v>
      </c>
      <c r="B577" t="s">
        <v>616</v>
      </c>
      <c r="C577" t="str">
        <f t="shared" si="8"/>
        <v>09.12EUROCONTROL</v>
      </c>
      <c r="D577" t="s">
        <v>179</v>
      </c>
      <c r="E577" t="s">
        <v>181</v>
      </c>
    </row>
    <row r="578" spans="1:5" ht="15">
      <c r="A578">
        <v>119</v>
      </c>
      <c r="B578" t="s">
        <v>616</v>
      </c>
      <c r="C578" t="str">
        <f t="shared" si="8"/>
        <v>09.12HONEYWELL</v>
      </c>
      <c r="D578" t="s">
        <v>179</v>
      </c>
      <c r="E578" t="s">
        <v>190</v>
      </c>
    </row>
    <row r="579" spans="1:5" ht="15">
      <c r="A579">
        <v>119</v>
      </c>
      <c r="B579" t="s">
        <v>616</v>
      </c>
      <c r="C579" t="str">
        <f aca="true" t="shared" si="9" ref="C579:C642">B579&amp;E579</f>
        <v>09.12THALES</v>
      </c>
      <c r="D579" t="s">
        <v>179</v>
      </c>
      <c r="E579" t="s">
        <v>185</v>
      </c>
    </row>
    <row r="580" spans="1:5" ht="15">
      <c r="A580">
        <v>120</v>
      </c>
      <c r="B580" t="s">
        <v>617</v>
      </c>
      <c r="C580" t="str">
        <f t="shared" si="9"/>
        <v>09.13AIRBUS</v>
      </c>
      <c r="D580" t="s">
        <v>172</v>
      </c>
      <c r="E580" t="s">
        <v>186</v>
      </c>
    </row>
    <row r="581" spans="1:5" ht="15">
      <c r="A581">
        <v>120</v>
      </c>
      <c r="B581" t="s">
        <v>617</v>
      </c>
      <c r="C581" t="str">
        <f t="shared" si="9"/>
        <v>09.13ALENIA</v>
      </c>
      <c r="D581" t="s">
        <v>179</v>
      </c>
      <c r="E581" t="s">
        <v>187</v>
      </c>
    </row>
    <row r="582" spans="1:5" ht="15">
      <c r="A582">
        <v>120</v>
      </c>
      <c r="B582" t="s">
        <v>617</v>
      </c>
      <c r="C582" t="str">
        <f t="shared" si="9"/>
        <v>09.13THALES</v>
      </c>
      <c r="D582" t="s">
        <v>179</v>
      </c>
      <c r="E582" t="s">
        <v>185</v>
      </c>
    </row>
    <row r="583" spans="1:5" ht="15">
      <c r="A583">
        <v>121</v>
      </c>
      <c r="B583" t="s">
        <v>618</v>
      </c>
      <c r="C583" t="str">
        <f t="shared" si="9"/>
        <v>09.14AIRBUS</v>
      </c>
      <c r="D583" t="s">
        <v>172</v>
      </c>
      <c r="E583" t="s">
        <v>186</v>
      </c>
    </row>
    <row r="584" spans="1:5" ht="15">
      <c r="A584">
        <v>121</v>
      </c>
      <c r="B584" t="s">
        <v>618</v>
      </c>
      <c r="C584" t="str">
        <f t="shared" si="9"/>
        <v>09.14ALENIA</v>
      </c>
      <c r="D584" t="s">
        <v>179</v>
      </c>
      <c r="E584" t="s">
        <v>187</v>
      </c>
    </row>
    <row r="585" spans="1:5" ht="15">
      <c r="A585">
        <v>121</v>
      </c>
      <c r="B585" t="s">
        <v>618</v>
      </c>
      <c r="C585" t="str">
        <f t="shared" si="9"/>
        <v>09.14HONEYWELL</v>
      </c>
      <c r="D585" t="s">
        <v>179</v>
      </c>
      <c r="E585" t="s">
        <v>190</v>
      </c>
    </row>
    <row r="586" spans="1:5" ht="15">
      <c r="A586">
        <v>121</v>
      </c>
      <c r="B586" t="s">
        <v>618</v>
      </c>
      <c r="C586" t="str">
        <f t="shared" si="9"/>
        <v>09.14THALES</v>
      </c>
      <c r="D586" t="s">
        <v>179</v>
      </c>
      <c r="E586" t="s">
        <v>185</v>
      </c>
    </row>
    <row r="587" spans="1:5" ht="15">
      <c r="A587">
        <v>122</v>
      </c>
      <c r="B587" t="s">
        <v>619</v>
      </c>
      <c r="C587" t="str">
        <f t="shared" si="9"/>
        <v>09.16AIRBUS</v>
      </c>
      <c r="D587" t="s">
        <v>172</v>
      </c>
      <c r="E587" t="s">
        <v>186</v>
      </c>
    </row>
    <row r="588" spans="1:5" ht="15">
      <c r="A588">
        <v>122</v>
      </c>
      <c r="B588" t="s">
        <v>619</v>
      </c>
      <c r="C588" t="str">
        <f t="shared" si="9"/>
        <v>09.16EUROCONTROL</v>
      </c>
      <c r="D588" t="s">
        <v>179</v>
      </c>
      <c r="E588" t="s">
        <v>181</v>
      </c>
    </row>
    <row r="589" spans="1:5" ht="15">
      <c r="A589">
        <v>122</v>
      </c>
      <c r="B589" t="s">
        <v>619</v>
      </c>
      <c r="C589" t="str">
        <f t="shared" si="9"/>
        <v>09.16SELEX</v>
      </c>
      <c r="D589" t="s">
        <v>179</v>
      </c>
      <c r="E589" t="s">
        <v>184</v>
      </c>
    </row>
    <row r="590" spans="1:5" ht="15">
      <c r="A590">
        <v>122</v>
      </c>
      <c r="B590" t="s">
        <v>619</v>
      </c>
      <c r="C590" t="str">
        <f t="shared" si="9"/>
        <v>09.16THALES</v>
      </c>
      <c r="D590" t="s">
        <v>179</v>
      </c>
      <c r="E590" t="s">
        <v>185</v>
      </c>
    </row>
    <row r="591" spans="1:5" ht="15">
      <c r="A591">
        <v>123</v>
      </c>
      <c r="B591" t="s">
        <v>620</v>
      </c>
      <c r="C591" t="str">
        <f t="shared" si="9"/>
        <v>09.19HONEYWELL</v>
      </c>
      <c r="D591" t="s">
        <v>172</v>
      </c>
      <c r="E591" t="s">
        <v>190</v>
      </c>
    </row>
    <row r="592" spans="1:5" ht="15">
      <c r="A592">
        <v>123</v>
      </c>
      <c r="B592" t="s">
        <v>620</v>
      </c>
      <c r="C592" t="str">
        <f t="shared" si="9"/>
        <v>09.19AIRBUS</v>
      </c>
      <c r="D592" t="s">
        <v>179</v>
      </c>
      <c r="E592" t="s">
        <v>186</v>
      </c>
    </row>
    <row r="593" spans="1:5" ht="15">
      <c r="A593">
        <v>123</v>
      </c>
      <c r="B593" t="s">
        <v>620</v>
      </c>
      <c r="C593" t="str">
        <f t="shared" si="9"/>
        <v>09.19ALENIA</v>
      </c>
      <c r="D593" t="s">
        <v>179</v>
      </c>
      <c r="E593" t="s">
        <v>187</v>
      </c>
    </row>
    <row r="594" spans="1:5" ht="15">
      <c r="A594">
        <v>123</v>
      </c>
      <c r="B594" t="s">
        <v>620</v>
      </c>
      <c r="C594" t="str">
        <f t="shared" si="9"/>
        <v>09.19EUROCONTROL</v>
      </c>
      <c r="D594" t="s">
        <v>179</v>
      </c>
      <c r="E594" t="s">
        <v>181</v>
      </c>
    </row>
    <row r="595" spans="1:5" ht="15">
      <c r="A595">
        <v>123</v>
      </c>
      <c r="B595" t="s">
        <v>620</v>
      </c>
      <c r="C595" t="str">
        <f t="shared" si="9"/>
        <v>09.19THALES</v>
      </c>
      <c r="D595" t="s">
        <v>179</v>
      </c>
      <c r="E595" t="s">
        <v>185</v>
      </c>
    </row>
    <row r="596" spans="1:5" ht="15">
      <c r="A596">
        <v>124</v>
      </c>
      <c r="B596" t="s">
        <v>621</v>
      </c>
      <c r="C596" t="str">
        <f t="shared" si="9"/>
        <v>09.20ALENIA</v>
      </c>
      <c r="D596" t="s">
        <v>172</v>
      </c>
      <c r="E596" t="s">
        <v>187</v>
      </c>
    </row>
    <row r="597" spans="1:5" ht="15">
      <c r="A597">
        <v>124</v>
      </c>
      <c r="B597" t="s">
        <v>621</v>
      </c>
      <c r="C597" t="str">
        <f t="shared" si="9"/>
        <v>09.20EUROCONTROL</v>
      </c>
      <c r="D597" t="s">
        <v>179</v>
      </c>
      <c r="E597" t="s">
        <v>181</v>
      </c>
    </row>
    <row r="598" spans="1:5" ht="15">
      <c r="A598">
        <v>124</v>
      </c>
      <c r="B598" t="s">
        <v>621</v>
      </c>
      <c r="C598" t="str">
        <f t="shared" si="9"/>
        <v>09.20SELEX</v>
      </c>
      <c r="D598" t="s">
        <v>179</v>
      </c>
      <c r="E598" t="s">
        <v>184</v>
      </c>
    </row>
    <row r="599" spans="1:5" ht="15">
      <c r="A599">
        <v>124</v>
      </c>
      <c r="B599" t="s">
        <v>621</v>
      </c>
      <c r="C599" t="str">
        <f t="shared" si="9"/>
        <v>09.20THALES</v>
      </c>
      <c r="D599" t="s">
        <v>179</v>
      </c>
      <c r="E599" t="s">
        <v>185</v>
      </c>
    </row>
    <row r="600" spans="1:5" ht="15">
      <c r="A600">
        <v>125</v>
      </c>
      <c r="B600" t="s">
        <v>622</v>
      </c>
      <c r="C600" t="str">
        <f t="shared" si="9"/>
        <v>09.21HONEYWELL</v>
      </c>
      <c r="D600" t="s">
        <v>172</v>
      </c>
      <c r="E600" t="s">
        <v>190</v>
      </c>
    </row>
    <row r="601" spans="1:5" ht="15">
      <c r="A601">
        <v>125</v>
      </c>
      <c r="B601" t="s">
        <v>622</v>
      </c>
      <c r="C601" t="str">
        <f t="shared" si="9"/>
        <v>09.21AIRBUS</v>
      </c>
      <c r="D601" t="s">
        <v>179</v>
      </c>
      <c r="E601" t="s">
        <v>186</v>
      </c>
    </row>
    <row r="602" spans="1:5" ht="15">
      <c r="A602">
        <v>126</v>
      </c>
      <c r="B602" t="s">
        <v>623</v>
      </c>
      <c r="C602" t="str">
        <f t="shared" si="9"/>
        <v>09.22HONEYWELL</v>
      </c>
      <c r="D602" t="s">
        <v>172</v>
      </c>
      <c r="E602" t="s">
        <v>190</v>
      </c>
    </row>
    <row r="603" spans="1:5" ht="15">
      <c r="A603">
        <v>126</v>
      </c>
      <c r="B603" t="s">
        <v>623</v>
      </c>
      <c r="C603" t="str">
        <f t="shared" si="9"/>
        <v>09.22AIRBUS</v>
      </c>
      <c r="D603" t="s">
        <v>179</v>
      </c>
      <c r="E603" t="s">
        <v>186</v>
      </c>
    </row>
    <row r="604" spans="1:5" ht="15">
      <c r="A604">
        <v>126</v>
      </c>
      <c r="B604" t="s">
        <v>623</v>
      </c>
      <c r="C604" t="str">
        <f t="shared" si="9"/>
        <v>09.22ALENIA</v>
      </c>
      <c r="D604" t="s">
        <v>179</v>
      </c>
      <c r="E604" t="s">
        <v>187</v>
      </c>
    </row>
    <row r="605" spans="1:5" ht="15">
      <c r="A605">
        <v>126</v>
      </c>
      <c r="B605" t="s">
        <v>623</v>
      </c>
      <c r="C605" t="str">
        <f t="shared" si="9"/>
        <v>09.22EUROCONTROL</v>
      </c>
      <c r="D605" t="s">
        <v>179</v>
      </c>
      <c r="E605" t="s">
        <v>181</v>
      </c>
    </row>
    <row r="606" spans="1:5" ht="15">
      <c r="A606">
        <v>127</v>
      </c>
      <c r="B606" t="s">
        <v>624</v>
      </c>
      <c r="C606" t="str">
        <f t="shared" si="9"/>
        <v>09.24ALENIA</v>
      </c>
      <c r="D606" t="s">
        <v>172</v>
      </c>
      <c r="E606" t="s">
        <v>187</v>
      </c>
    </row>
    <row r="607" spans="1:5" ht="15">
      <c r="A607">
        <v>127</v>
      </c>
      <c r="B607" t="s">
        <v>624</v>
      </c>
      <c r="C607" t="str">
        <f t="shared" si="9"/>
        <v>09.24EUROCONTROL</v>
      </c>
      <c r="D607" t="s">
        <v>179</v>
      </c>
      <c r="E607" t="s">
        <v>181</v>
      </c>
    </row>
    <row r="608" spans="1:5" ht="15">
      <c r="A608">
        <v>127</v>
      </c>
      <c r="B608" t="s">
        <v>624</v>
      </c>
      <c r="C608" t="str">
        <f t="shared" si="9"/>
        <v>09.24SELEX</v>
      </c>
      <c r="D608" t="s">
        <v>179</v>
      </c>
      <c r="E608" t="s">
        <v>184</v>
      </c>
    </row>
    <row r="609" spans="1:5" ht="15">
      <c r="A609">
        <v>127</v>
      </c>
      <c r="B609" t="s">
        <v>624</v>
      </c>
      <c r="C609" t="str">
        <f t="shared" si="9"/>
        <v>09.24THALES</v>
      </c>
      <c r="D609" t="s">
        <v>179</v>
      </c>
      <c r="E609" t="s">
        <v>185</v>
      </c>
    </row>
    <row r="610" spans="1:5" ht="15">
      <c r="A610">
        <v>128</v>
      </c>
      <c r="B610" t="s">
        <v>625</v>
      </c>
      <c r="C610" t="str">
        <f t="shared" si="9"/>
        <v>09.27THALES</v>
      </c>
      <c r="D610" t="s">
        <v>172</v>
      </c>
      <c r="E610" t="s">
        <v>185</v>
      </c>
    </row>
    <row r="611" spans="1:5" ht="15">
      <c r="A611">
        <v>128</v>
      </c>
      <c r="B611" t="s">
        <v>625</v>
      </c>
      <c r="C611" t="str">
        <f t="shared" si="9"/>
        <v>09.27ALENIA</v>
      </c>
      <c r="D611" t="s">
        <v>179</v>
      </c>
      <c r="E611" t="s">
        <v>187</v>
      </c>
    </row>
    <row r="612" spans="1:5" ht="15">
      <c r="A612">
        <v>128</v>
      </c>
      <c r="B612" t="s">
        <v>625</v>
      </c>
      <c r="C612" t="str">
        <f t="shared" si="9"/>
        <v>09.27EUROCONTROL</v>
      </c>
      <c r="D612" t="s">
        <v>179</v>
      </c>
      <c r="E612" t="s">
        <v>181</v>
      </c>
    </row>
    <row r="613" spans="1:5" ht="15">
      <c r="A613">
        <v>128</v>
      </c>
      <c r="B613" t="s">
        <v>625</v>
      </c>
      <c r="C613" t="str">
        <f t="shared" si="9"/>
        <v>09.27HONEYWELL</v>
      </c>
      <c r="D613" t="s">
        <v>179</v>
      </c>
      <c r="E613" t="s">
        <v>190</v>
      </c>
    </row>
    <row r="614" spans="1:5" ht="15">
      <c r="A614">
        <v>129</v>
      </c>
      <c r="B614" t="s">
        <v>626</v>
      </c>
      <c r="C614" t="str">
        <f t="shared" si="9"/>
        <v>09.28HONEYWELL</v>
      </c>
      <c r="D614" t="s">
        <v>172</v>
      </c>
      <c r="E614" t="s">
        <v>190</v>
      </c>
    </row>
    <row r="615" spans="1:5" ht="15">
      <c r="A615">
        <v>129</v>
      </c>
      <c r="B615" t="s">
        <v>626</v>
      </c>
      <c r="C615" t="str">
        <f t="shared" si="9"/>
        <v>09.28AIRBUS</v>
      </c>
      <c r="D615" t="s">
        <v>179</v>
      </c>
      <c r="E615" t="s">
        <v>186</v>
      </c>
    </row>
    <row r="616" spans="1:5" ht="15">
      <c r="A616">
        <v>129</v>
      </c>
      <c r="B616" t="s">
        <v>626</v>
      </c>
      <c r="C616" t="str">
        <f t="shared" si="9"/>
        <v>09.28ALENIA</v>
      </c>
      <c r="D616" t="s">
        <v>179</v>
      </c>
      <c r="E616" t="s">
        <v>187</v>
      </c>
    </row>
    <row r="617" spans="1:5" ht="15">
      <c r="A617">
        <v>129</v>
      </c>
      <c r="B617" t="s">
        <v>626</v>
      </c>
      <c r="C617" t="str">
        <f t="shared" si="9"/>
        <v>09.28THALES</v>
      </c>
      <c r="D617" t="s">
        <v>179</v>
      </c>
      <c r="E617" t="s">
        <v>185</v>
      </c>
    </row>
    <row r="618" spans="1:5" ht="15">
      <c r="A618">
        <v>130</v>
      </c>
      <c r="B618" t="s">
        <v>627</v>
      </c>
      <c r="C618" t="str">
        <f t="shared" si="9"/>
        <v>09.29HONEYWELL</v>
      </c>
      <c r="D618" t="s">
        <v>172</v>
      </c>
      <c r="E618" t="s">
        <v>190</v>
      </c>
    </row>
    <row r="619" spans="1:5" ht="15">
      <c r="A619">
        <v>130</v>
      </c>
      <c r="B619" t="s">
        <v>627</v>
      </c>
      <c r="C619" t="str">
        <f t="shared" si="9"/>
        <v>09.29AIRBUS</v>
      </c>
      <c r="D619" t="s">
        <v>179</v>
      </c>
      <c r="E619" t="s">
        <v>186</v>
      </c>
    </row>
    <row r="620" spans="1:5" ht="15">
      <c r="A620">
        <v>130</v>
      </c>
      <c r="B620" t="s">
        <v>627</v>
      </c>
      <c r="C620" t="str">
        <f t="shared" si="9"/>
        <v>09.29ALENIA</v>
      </c>
      <c r="D620" t="s">
        <v>179</v>
      </c>
      <c r="E620" t="s">
        <v>187</v>
      </c>
    </row>
    <row r="621" spans="1:5" ht="15">
      <c r="A621">
        <v>130</v>
      </c>
      <c r="B621" t="s">
        <v>627</v>
      </c>
      <c r="C621" t="str">
        <f t="shared" si="9"/>
        <v>09.29THALES</v>
      </c>
      <c r="D621" t="s">
        <v>179</v>
      </c>
      <c r="E621" t="s">
        <v>185</v>
      </c>
    </row>
    <row r="622" spans="1:5" ht="15">
      <c r="A622">
        <v>131</v>
      </c>
      <c r="B622" t="s">
        <v>628</v>
      </c>
      <c r="C622" t="str">
        <f t="shared" si="9"/>
        <v>09.30AIRBUS</v>
      </c>
      <c r="D622" t="s">
        <v>172</v>
      </c>
      <c r="E622" t="s">
        <v>186</v>
      </c>
    </row>
    <row r="623" spans="1:5" ht="15">
      <c r="A623">
        <v>132</v>
      </c>
      <c r="B623" t="s">
        <v>629</v>
      </c>
      <c r="C623" t="str">
        <f t="shared" si="9"/>
        <v>09.31THALES</v>
      </c>
      <c r="D623" t="s">
        <v>172</v>
      </c>
      <c r="E623" t="s">
        <v>185</v>
      </c>
    </row>
    <row r="624" spans="1:5" ht="15">
      <c r="A624">
        <v>132</v>
      </c>
      <c r="B624" t="s">
        <v>629</v>
      </c>
      <c r="C624" t="str">
        <f t="shared" si="9"/>
        <v>09.31AIRBUS</v>
      </c>
      <c r="D624" t="s">
        <v>179</v>
      </c>
      <c r="E624" t="s">
        <v>186</v>
      </c>
    </row>
    <row r="625" spans="1:5" ht="15">
      <c r="A625">
        <v>132</v>
      </c>
      <c r="B625" t="s">
        <v>629</v>
      </c>
      <c r="C625" t="str">
        <f t="shared" si="9"/>
        <v>09.31ALENIA</v>
      </c>
      <c r="D625" t="s">
        <v>179</v>
      </c>
      <c r="E625" t="s">
        <v>187</v>
      </c>
    </row>
    <row r="626" spans="1:5" ht="15">
      <c r="A626">
        <v>132</v>
      </c>
      <c r="B626" t="s">
        <v>629</v>
      </c>
      <c r="C626" t="str">
        <f t="shared" si="9"/>
        <v>09.31EUROCONTROL</v>
      </c>
      <c r="D626" t="s">
        <v>179</v>
      </c>
      <c r="E626" t="s">
        <v>181</v>
      </c>
    </row>
    <row r="627" spans="1:5" ht="15">
      <c r="A627">
        <v>133</v>
      </c>
      <c r="B627" t="s">
        <v>630</v>
      </c>
      <c r="C627" t="str">
        <f t="shared" si="9"/>
        <v>09.33AIRBUS</v>
      </c>
      <c r="D627" t="s">
        <v>172</v>
      </c>
      <c r="E627" t="s">
        <v>186</v>
      </c>
    </row>
    <row r="628" spans="1:5" ht="15">
      <c r="A628">
        <v>133</v>
      </c>
      <c r="B628" t="s">
        <v>630</v>
      </c>
      <c r="C628" t="str">
        <f t="shared" si="9"/>
        <v>09.33HONEYWELL</v>
      </c>
      <c r="D628" t="s">
        <v>179</v>
      </c>
      <c r="E628" t="s">
        <v>190</v>
      </c>
    </row>
    <row r="629" spans="1:5" ht="15">
      <c r="A629">
        <v>133</v>
      </c>
      <c r="B629" t="s">
        <v>630</v>
      </c>
      <c r="C629" t="str">
        <f t="shared" si="9"/>
        <v>09.33THALES</v>
      </c>
      <c r="D629" t="s">
        <v>179</v>
      </c>
      <c r="E629" t="s">
        <v>185</v>
      </c>
    </row>
    <row r="630" spans="1:5" ht="15">
      <c r="A630">
        <v>134</v>
      </c>
      <c r="B630" t="s">
        <v>631</v>
      </c>
      <c r="C630" t="str">
        <f t="shared" si="9"/>
        <v>09.38HONEYWELL</v>
      </c>
      <c r="D630" t="s">
        <v>172</v>
      </c>
      <c r="E630" t="s">
        <v>190</v>
      </c>
    </row>
    <row r="631" spans="1:5" ht="15">
      <c r="A631">
        <v>134</v>
      </c>
      <c r="B631" t="s">
        <v>631</v>
      </c>
      <c r="C631" t="str">
        <f t="shared" si="9"/>
        <v>09.38AIRBUS</v>
      </c>
      <c r="D631" t="s">
        <v>179</v>
      </c>
      <c r="E631" t="s">
        <v>186</v>
      </c>
    </row>
    <row r="632" spans="1:5" ht="15">
      <c r="A632">
        <v>134</v>
      </c>
      <c r="B632" t="s">
        <v>631</v>
      </c>
      <c r="C632" t="str">
        <f t="shared" si="9"/>
        <v>09.38EUROCONTROL</v>
      </c>
      <c r="D632" t="s">
        <v>179</v>
      </c>
      <c r="E632" t="s">
        <v>181</v>
      </c>
    </row>
    <row r="633" spans="1:5" ht="15">
      <c r="A633">
        <v>134</v>
      </c>
      <c r="B633" t="s">
        <v>631</v>
      </c>
      <c r="C633" t="str">
        <f t="shared" si="9"/>
        <v>09.38THALES</v>
      </c>
      <c r="D633" t="s">
        <v>179</v>
      </c>
      <c r="E633" t="s">
        <v>185</v>
      </c>
    </row>
    <row r="634" spans="1:5" ht="15">
      <c r="A634">
        <v>135</v>
      </c>
      <c r="B634" t="s">
        <v>632</v>
      </c>
      <c r="C634" t="str">
        <f t="shared" si="9"/>
        <v>09.39HONEYWELL</v>
      </c>
      <c r="D634" t="s">
        <v>172</v>
      </c>
      <c r="E634" t="s">
        <v>190</v>
      </c>
    </row>
    <row r="635" spans="1:5" ht="15">
      <c r="A635">
        <v>135</v>
      </c>
      <c r="B635" t="s">
        <v>632</v>
      </c>
      <c r="C635" t="str">
        <f t="shared" si="9"/>
        <v>09.39AIRBUS</v>
      </c>
      <c r="D635" t="s">
        <v>179</v>
      </c>
      <c r="E635" t="s">
        <v>186</v>
      </c>
    </row>
    <row r="636" spans="1:5" ht="15">
      <c r="A636">
        <v>135</v>
      </c>
      <c r="B636" t="s">
        <v>632</v>
      </c>
      <c r="C636" t="str">
        <f t="shared" si="9"/>
        <v>09.39THALES</v>
      </c>
      <c r="D636" t="s">
        <v>179</v>
      </c>
      <c r="E636" t="s">
        <v>185</v>
      </c>
    </row>
    <row r="637" spans="1:5" ht="15">
      <c r="A637">
        <v>136</v>
      </c>
      <c r="B637" t="s">
        <v>633</v>
      </c>
      <c r="C637" t="str">
        <f t="shared" si="9"/>
        <v>09.40AIRBUS</v>
      </c>
      <c r="D637" t="s">
        <v>172</v>
      </c>
      <c r="E637" t="s">
        <v>186</v>
      </c>
    </row>
    <row r="638" spans="1:5" ht="15">
      <c r="A638">
        <v>136</v>
      </c>
      <c r="B638" t="s">
        <v>633</v>
      </c>
      <c r="C638" t="str">
        <f t="shared" si="9"/>
        <v>09.40HONEYWELL</v>
      </c>
      <c r="D638" t="s">
        <v>179</v>
      </c>
      <c r="E638" t="s">
        <v>190</v>
      </c>
    </row>
    <row r="639" spans="1:5" ht="15">
      <c r="A639">
        <v>136</v>
      </c>
      <c r="B639" t="s">
        <v>633</v>
      </c>
      <c r="C639" t="str">
        <f t="shared" si="9"/>
        <v>09.40THALES</v>
      </c>
      <c r="D639" t="s">
        <v>179</v>
      </c>
      <c r="E639" t="s">
        <v>185</v>
      </c>
    </row>
    <row r="640" spans="1:5" ht="15">
      <c r="A640">
        <v>137</v>
      </c>
      <c r="B640" t="s">
        <v>798</v>
      </c>
      <c r="C640" t="str">
        <f t="shared" si="9"/>
        <v>09.44AIRBUS</v>
      </c>
      <c r="D640" t="s">
        <v>172</v>
      </c>
      <c r="E640" t="s">
        <v>186</v>
      </c>
    </row>
    <row r="641" spans="1:5" ht="15">
      <c r="A641">
        <v>137</v>
      </c>
      <c r="B641" t="s">
        <v>798</v>
      </c>
      <c r="C641" t="str">
        <f t="shared" si="9"/>
        <v>09.44ALENIA</v>
      </c>
      <c r="D641" t="s">
        <v>179</v>
      </c>
      <c r="E641" t="s">
        <v>187</v>
      </c>
    </row>
    <row r="642" spans="1:5" ht="15">
      <c r="A642">
        <v>137</v>
      </c>
      <c r="B642" t="s">
        <v>798</v>
      </c>
      <c r="C642" t="str">
        <f t="shared" si="9"/>
        <v>09.44HONEYWELL</v>
      </c>
      <c r="D642" t="s">
        <v>179</v>
      </c>
      <c r="E642" t="s">
        <v>190</v>
      </c>
    </row>
    <row r="643" spans="1:5" ht="15">
      <c r="A643">
        <v>137</v>
      </c>
      <c r="B643" t="s">
        <v>798</v>
      </c>
      <c r="C643" t="str">
        <f aca="true" t="shared" si="10" ref="C643:C706">B643&amp;E643</f>
        <v>09.44SELEX</v>
      </c>
      <c r="D643" t="s">
        <v>179</v>
      </c>
      <c r="E643" t="s">
        <v>184</v>
      </c>
    </row>
    <row r="644" spans="1:5" ht="15">
      <c r="A644">
        <v>138</v>
      </c>
      <c r="B644" t="s">
        <v>634</v>
      </c>
      <c r="C644" t="str">
        <f t="shared" si="10"/>
        <v>09.47HONEYWELL</v>
      </c>
      <c r="D644" t="s">
        <v>172</v>
      </c>
      <c r="E644" t="s">
        <v>190</v>
      </c>
    </row>
    <row r="645" spans="1:5" ht="15">
      <c r="A645">
        <v>138</v>
      </c>
      <c r="B645" t="s">
        <v>634</v>
      </c>
      <c r="C645" t="str">
        <f t="shared" si="10"/>
        <v>09.47AIRBUS</v>
      </c>
      <c r="D645" t="s">
        <v>179</v>
      </c>
      <c r="E645" t="s">
        <v>186</v>
      </c>
    </row>
    <row r="646" spans="1:5" ht="15">
      <c r="A646">
        <v>138</v>
      </c>
      <c r="B646" t="s">
        <v>634</v>
      </c>
      <c r="C646" t="str">
        <f t="shared" si="10"/>
        <v>09.47DSNA</v>
      </c>
      <c r="D646" t="s">
        <v>179</v>
      </c>
      <c r="E646" t="s">
        <v>189</v>
      </c>
    </row>
    <row r="647" spans="1:5" ht="15">
      <c r="A647">
        <v>138</v>
      </c>
      <c r="B647" t="s">
        <v>634</v>
      </c>
      <c r="C647" t="str">
        <f t="shared" si="10"/>
        <v>09.47EUROCONTROL</v>
      </c>
      <c r="D647" t="s">
        <v>179</v>
      </c>
      <c r="E647" t="s">
        <v>181</v>
      </c>
    </row>
    <row r="648" spans="1:5" ht="15">
      <c r="A648">
        <v>139</v>
      </c>
      <c r="B648" t="s">
        <v>635</v>
      </c>
      <c r="C648" t="str">
        <f t="shared" si="10"/>
        <v>09.48THALES</v>
      </c>
      <c r="D648" t="s">
        <v>172</v>
      </c>
      <c r="E648" t="s">
        <v>185</v>
      </c>
    </row>
    <row r="649" spans="1:5" ht="15">
      <c r="A649">
        <v>139</v>
      </c>
      <c r="B649" t="s">
        <v>635</v>
      </c>
      <c r="C649" t="str">
        <f t="shared" si="10"/>
        <v>09.48AIRBUS</v>
      </c>
      <c r="D649" t="s">
        <v>179</v>
      </c>
      <c r="E649" t="s">
        <v>186</v>
      </c>
    </row>
    <row r="650" spans="1:5" ht="15">
      <c r="A650">
        <v>139</v>
      </c>
      <c r="B650" t="s">
        <v>635</v>
      </c>
      <c r="C650" t="str">
        <f t="shared" si="10"/>
        <v>09.48EUROCONTROL</v>
      </c>
      <c r="D650" t="s">
        <v>179</v>
      </c>
      <c r="E650" t="s">
        <v>181</v>
      </c>
    </row>
    <row r="651" spans="1:5" ht="15">
      <c r="A651">
        <v>139</v>
      </c>
      <c r="B651" t="s">
        <v>635</v>
      </c>
      <c r="C651" t="str">
        <f t="shared" si="10"/>
        <v>09.48HONEYWELL</v>
      </c>
      <c r="D651" t="s">
        <v>179</v>
      </c>
      <c r="E651" t="s">
        <v>190</v>
      </c>
    </row>
    <row r="652" spans="1:5" ht="15">
      <c r="A652">
        <v>139</v>
      </c>
      <c r="B652" t="s">
        <v>635</v>
      </c>
      <c r="C652" t="str">
        <f t="shared" si="10"/>
        <v>09.48NORACON</v>
      </c>
      <c r="D652" t="s">
        <v>179</v>
      </c>
      <c r="E652" t="s">
        <v>183</v>
      </c>
    </row>
    <row r="653" spans="1:5" ht="15">
      <c r="A653">
        <v>140</v>
      </c>
      <c r="B653" t="e">
        <v>#N/A</v>
      </c>
      <c r="C653" t="e">
        <f t="shared" si="10"/>
        <v>#N/A</v>
      </c>
      <c r="D653" t="s">
        <v>172</v>
      </c>
      <c r="E653" t="s">
        <v>186</v>
      </c>
    </row>
    <row r="654" spans="1:5" ht="15">
      <c r="A654">
        <v>320</v>
      </c>
      <c r="B654" t="s">
        <v>636</v>
      </c>
      <c r="C654" t="str">
        <f t="shared" si="10"/>
        <v>09.49ALENIA</v>
      </c>
      <c r="D654" t="s">
        <v>179</v>
      </c>
      <c r="E654" t="s">
        <v>187</v>
      </c>
    </row>
    <row r="655" spans="1:5" ht="15">
      <c r="A655">
        <v>320</v>
      </c>
      <c r="B655" t="s">
        <v>636</v>
      </c>
      <c r="C655" t="str">
        <f t="shared" si="10"/>
        <v>09.49EUROCONTROL</v>
      </c>
      <c r="D655" t="s">
        <v>179</v>
      </c>
      <c r="E655" t="s">
        <v>181</v>
      </c>
    </row>
    <row r="656" spans="1:5" ht="15">
      <c r="A656">
        <v>320</v>
      </c>
      <c r="B656" t="s">
        <v>636</v>
      </c>
      <c r="C656" t="str">
        <f t="shared" si="10"/>
        <v>09.49HONEYWELL</v>
      </c>
      <c r="D656" t="s">
        <v>179</v>
      </c>
      <c r="E656" t="s">
        <v>190</v>
      </c>
    </row>
    <row r="657" spans="1:5" ht="15">
      <c r="A657">
        <v>320</v>
      </c>
      <c r="B657" t="s">
        <v>636</v>
      </c>
      <c r="C657" t="str">
        <f t="shared" si="10"/>
        <v>09.49INDRA</v>
      </c>
      <c r="D657" t="s">
        <v>179</v>
      </c>
      <c r="E657" t="s">
        <v>188</v>
      </c>
    </row>
    <row r="658" spans="1:5" ht="15">
      <c r="A658">
        <v>320</v>
      </c>
      <c r="B658" t="s">
        <v>636</v>
      </c>
      <c r="C658" t="str">
        <f t="shared" si="10"/>
        <v>09.49SELEX</v>
      </c>
      <c r="D658" t="s">
        <v>179</v>
      </c>
      <c r="E658" t="s">
        <v>184</v>
      </c>
    </row>
    <row r="659" spans="1:5" ht="15">
      <c r="A659">
        <v>320</v>
      </c>
      <c r="B659" t="s">
        <v>636</v>
      </c>
      <c r="C659" t="str">
        <f t="shared" si="10"/>
        <v>09.49THALES</v>
      </c>
      <c r="D659" t="s">
        <v>179</v>
      </c>
      <c r="E659" t="s">
        <v>185</v>
      </c>
    </row>
    <row r="660" spans="1:5" ht="15">
      <c r="A660">
        <v>141</v>
      </c>
      <c r="B660" t="s">
        <v>637</v>
      </c>
      <c r="C660" t="str">
        <f t="shared" si="10"/>
        <v>10.00INDRA</v>
      </c>
      <c r="D660" t="s">
        <v>172</v>
      </c>
      <c r="E660" t="s">
        <v>188</v>
      </c>
    </row>
    <row r="661" spans="1:5" ht="15">
      <c r="A661">
        <v>141</v>
      </c>
      <c r="B661" t="s">
        <v>637</v>
      </c>
      <c r="C661" t="str">
        <f t="shared" si="10"/>
        <v>10.00THALES</v>
      </c>
      <c r="D661" t="s">
        <v>172</v>
      </c>
      <c r="E661" t="s">
        <v>185</v>
      </c>
    </row>
    <row r="662" spans="1:5" ht="15">
      <c r="A662">
        <v>142</v>
      </c>
      <c r="B662" t="s">
        <v>638</v>
      </c>
      <c r="C662" t="str">
        <f t="shared" si="10"/>
        <v>10.01SELEX</v>
      </c>
      <c r="D662" t="s">
        <v>172</v>
      </c>
      <c r="E662" t="s">
        <v>184</v>
      </c>
    </row>
    <row r="663" spans="1:5" ht="15">
      <c r="A663">
        <v>143</v>
      </c>
      <c r="B663" t="s">
        <v>639</v>
      </c>
      <c r="C663" t="str">
        <f t="shared" si="10"/>
        <v>10.01.07EUROCONTROL</v>
      </c>
      <c r="D663" t="s">
        <v>172</v>
      </c>
      <c r="E663" t="s">
        <v>181</v>
      </c>
    </row>
    <row r="664" spans="1:5" ht="15">
      <c r="A664">
        <v>143</v>
      </c>
      <c r="B664" t="s">
        <v>639</v>
      </c>
      <c r="C664" t="str">
        <f t="shared" si="10"/>
        <v>10.01.07AENA</v>
      </c>
      <c r="D664" t="s">
        <v>179</v>
      </c>
      <c r="E664" t="s">
        <v>178</v>
      </c>
    </row>
    <row r="665" spans="1:5" ht="15">
      <c r="A665">
        <v>143</v>
      </c>
      <c r="B665" t="s">
        <v>639</v>
      </c>
      <c r="C665" t="str">
        <f t="shared" si="10"/>
        <v>10.01.07DFS</v>
      </c>
      <c r="D665" t="s">
        <v>179</v>
      </c>
      <c r="E665" t="s">
        <v>180</v>
      </c>
    </row>
    <row r="666" spans="1:5" ht="15">
      <c r="A666">
        <v>143</v>
      </c>
      <c r="B666" t="s">
        <v>639</v>
      </c>
      <c r="C666" t="str">
        <f t="shared" si="10"/>
        <v>10.01.07DSNA</v>
      </c>
      <c r="D666" t="s">
        <v>179</v>
      </c>
      <c r="E666" t="s">
        <v>189</v>
      </c>
    </row>
    <row r="667" spans="1:5" ht="15">
      <c r="A667">
        <v>143</v>
      </c>
      <c r="B667" t="s">
        <v>639</v>
      </c>
      <c r="C667" t="str">
        <f t="shared" si="10"/>
        <v>10.01.07ENAV</v>
      </c>
      <c r="D667" t="s">
        <v>179</v>
      </c>
      <c r="E667" t="s">
        <v>177</v>
      </c>
    </row>
    <row r="668" spans="1:5" ht="15">
      <c r="A668">
        <v>143</v>
      </c>
      <c r="B668" t="s">
        <v>639</v>
      </c>
      <c r="C668" t="str">
        <f t="shared" si="10"/>
        <v>10.01.07INDRA</v>
      </c>
      <c r="D668" t="s">
        <v>179</v>
      </c>
      <c r="E668" t="s">
        <v>188</v>
      </c>
    </row>
    <row r="669" spans="1:5" ht="15">
      <c r="A669">
        <v>143</v>
      </c>
      <c r="B669" t="s">
        <v>639</v>
      </c>
      <c r="C669" t="str">
        <f t="shared" si="10"/>
        <v>10.01.07NATS</v>
      </c>
      <c r="D669" t="s">
        <v>179</v>
      </c>
      <c r="E669" t="s">
        <v>182</v>
      </c>
    </row>
    <row r="670" spans="1:5" ht="15">
      <c r="A670">
        <v>143</v>
      </c>
      <c r="B670" t="s">
        <v>639</v>
      </c>
      <c r="C670" t="str">
        <f t="shared" si="10"/>
        <v>10.01.07SELEX</v>
      </c>
      <c r="D670" t="s">
        <v>179</v>
      </c>
      <c r="E670" t="s">
        <v>184</v>
      </c>
    </row>
    <row r="671" spans="1:5" ht="15">
      <c r="A671">
        <v>143</v>
      </c>
      <c r="B671" t="s">
        <v>639</v>
      </c>
      <c r="C671" t="str">
        <f t="shared" si="10"/>
        <v>10.01.07THALES</v>
      </c>
      <c r="D671" t="s">
        <v>179</v>
      </c>
      <c r="E671" t="s">
        <v>185</v>
      </c>
    </row>
    <row r="672" spans="1:5" ht="15">
      <c r="A672">
        <v>144</v>
      </c>
      <c r="B672" t="s">
        <v>640</v>
      </c>
      <c r="C672" t="str">
        <f t="shared" si="10"/>
        <v>10.01.09SELEX</v>
      </c>
      <c r="D672" t="s">
        <v>172</v>
      </c>
      <c r="E672" t="s">
        <v>184</v>
      </c>
    </row>
    <row r="673" spans="1:5" ht="15">
      <c r="A673">
        <v>144</v>
      </c>
      <c r="B673" t="s">
        <v>640</v>
      </c>
      <c r="C673" t="str">
        <f t="shared" si="10"/>
        <v>10.01.09AENA</v>
      </c>
      <c r="D673" t="s">
        <v>179</v>
      </c>
      <c r="E673" t="s">
        <v>178</v>
      </c>
    </row>
    <row r="674" spans="1:5" ht="15">
      <c r="A674">
        <v>144</v>
      </c>
      <c r="B674" t="s">
        <v>640</v>
      </c>
      <c r="C674" t="str">
        <f t="shared" si="10"/>
        <v>10.01.09ENAV</v>
      </c>
      <c r="D674" t="s">
        <v>179</v>
      </c>
      <c r="E674" t="s">
        <v>177</v>
      </c>
    </row>
    <row r="675" spans="1:5" ht="15">
      <c r="A675">
        <v>144</v>
      </c>
      <c r="B675" t="s">
        <v>640</v>
      </c>
      <c r="C675" t="str">
        <f t="shared" si="10"/>
        <v>10.01.09INDRA</v>
      </c>
      <c r="D675" t="s">
        <v>179</v>
      </c>
      <c r="E675" t="s">
        <v>188</v>
      </c>
    </row>
    <row r="676" spans="1:5" ht="15">
      <c r="A676">
        <v>144</v>
      </c>
      <c r="B676" t="s">
        <v>640</v>
      </c>
      <c r="C676" t="str">
        <f t="shared" si="10"/>
        <v>10.01.09THALES</v>
      </c>
      <c r="D676" t="s">
        <v>179</v>
      </c>
      <c r="E676" t="s">
        <v>185</v>
      </c>
    </row>
    <row r="677" spans="1:5" ht="15">
      <c r="A677">
        <v>145</v>
      </c>
      <c r="B677" t="s">
        <v>659</v>
      </c>
      <c r="C677" t="str">
        <f t="shared" si="10"/>
        <v>10.02THALES</v>
      </c>
      <c r="D677" t="s">
        <v>172</v>
      </c>
      <c r="E677" t="s">
        <v>185</v>
      </c>
    </row>
    <row r="678" spans="1:5" ht="15">
      <c r="A678">
        <v>146</v>
      </c>
      <c r="B678" t="s">
        <v>660</v>
      </c>
      <c r="C678" t="str">
        <f t="shared" si="10"/>
        <v>10.02.01EUROCONTROL</v>
      </c>
      <c r="D678" t="s">
        <v>172</v>
      </c>
      <c r="E678" t="s">
        <v>181</v>
      </c>
    </row>
    <row r="679" spans="1:5" ht="15">
      <c r="A679">
        <v>146</v>
      </c>
      <c r="B679" t="s">
        <v>660</v>
      </c>
      <c r="C679" t="str">
        <f t="shared" si="10"/>
        <v>10.02.01AENA</v>
      </c>
      <c r="D679" t="s">
        <v>179</v>
      </c>
      <c r="E679" t="s">
        <v>178</v>
      </c>
    </row>
    <row r="680" spans="1:5" ht="15">
      <c r="A680">
        <v>146</v>
      </c>
      <c r="B680" t="s">
        <v>660</v>
      </c>
      <c r="C680" t="str">
        <f t="shared" si="10"/>
        <v>10.02.01DFS</v>
      </c>
      <c r="D680" t="s">
        <v>179</v>
      </c>
      <c r="E680" t="s">
        <v>180</v>
      </c>
    </row>
    <row r="681" spans="1:5" ht="15">
      <c r="A681">
        <v>146</v>
      </c>
      <c r="B681" t="s">
        <v>660</v>
      </c>
      <c r="C681" t="str">
        <f t="shared" si="10"/>
        <v>10.02.01ENAV</v>
      </c>
      <c r="D681" t="s">
        <v>179</v>
      </c>
      <c r="E681" t="s">
        <v>177</v>
      </c>
    </row>
    <row r="682" spans="1:5" ht="15">
      <c r="A682">
        <v>146</v>
      </c>
      <c r="B682" t="s">
        <v>660</v>
      </c>
      <c r="C682" t="str">
        <f t="shared" si="10"/>
        <v>10.02.01INDRA</v>
      </c>
      <c r="D682" t="s">
        <v>179</v>
      </c>
      <c r="E682" t="s">
        <v>188</v>
      </c>
    </row>
    <row r="683" spans="1:5" ht="15">
      <c r="A683">
        <v>146</v>
      </c>
      <c r="B683" t="s">
        <v>660</v>
      </c>
      <c r="C683" t="str">
        <f t="shared" si="10"/>
        <v>10.02.01NORACON</v>
      </c>
      <c r="D683" t="s">
        <v>179</v>
      </c>
      <c r="E683" t="s">
        <v>183</v>
      </c>
    </row>
    <row r="684" spans="1:5" ht="15">
      <c r="A684">
        <v>146</v>
      </c>
      <c r="B684" t="s">
        <v>660</v>
      </c>
      <c r="C684" t="str">
        <f t="shared" si="10"/>
        <v>10.02.01SELEX</v>
      </c>
      <c r="D684" t="s">
        <v>179</v>
      </c>
      <c r="E684" t="s">
        <v>184</v>
      </c>
    </row>
    <row r="685" spans="1:5" ht="15">
      <c r="A685">
        <v>146</v>
      </c>
      <c r="B685" t="s">
        <v>660</v>
      </c>
      <c r="C685" t="str">
        <f t="shared" si="10"/>
        <v>10.02.01THALES</v>
      </c>
      <c r="D685" t="s">
        <v>179</v>
      </c>
      <c r="E685" t="s">
        <v>185</v>
      </c>
    </row>
    <row r="686" spans="1:5" ht="15">
      <c r="A686">
        <v>147</v>
      </c>
      <c r="B686" t="s">
        <v>661</v>
      </c>
      <c r="C686" t="str">
        <f t="shared" si="10"/>
        <v>10.02.02EUROCONTROL</v>
      </c>
      <c r="D686" t="s">
        <v>172</v>
      </c>
      <c r="E686" t="s">
        <v>181</v>
      </c>
    </row>
    <row r="687" spans="1:5" ht="15">
      <c r="A687">
        <v>147</v>
      </c>
      <c r="B687" t="s">
        <v>661</v>
      </c>
      <c r="C687" t="str">
        <f t="shared" si="10"/>
        <v>10.02.02AIRBUS</v>
      </c>
      <c r="D687" t="s">
        <v>179</v>
      </c>
      <c r="E687" t="s">
        <v>186</v>
      </c>
    </row>
    <row r="688" spans="1:5" ht="15">
      <c r="A688">
        <v>147</v>
      </c>
      <c r="B688" t="s">
        <v>661</v>
      </c>
      <c r="C688" t="str">
        <f t="shared" si="10"/>
        <v>10.02.02INDRA</v>
      </c>
      <c r="D688" t="s">
        <v>179</v>
      </c>
      <c r="E688" t="s">
        <v>188</v>
      </c>
    </row>
    <row r="689" spans="1:5" ht="15">
      <c r="A689">
        <v>147</v>
      </c>
      <c r="B689" t="s">
        <v>661</v>
      </c>
      <c r="C689" t="str">
        <f t="shared" si="10"/>
        <v>10.02.02SELEX</v>
      </c>
      <c r="D689" t="s">
        <v>179</v>
      </c>
      <c r="E689" t="s">
        <v>184</v>
      </c>
    </row>
    <row r="690" spans="1:5" ht="15">
      <c r="A690">
        <v>147</v>
      </c>
      <c r="B690" t="s">
        <v>661</v>
      </c>
      <c r="C690" t="str">
        <f t="shared" si="10"/>
        <v>10.02.02THALES</v>
      </c>
      <c r="D690" t="s">
        <v>179</v>
      </c>
      <c r="E690" t="s">
        <v>185</v>
      </c>
    </row>
    <row r="691" spans="1:5" ht="15">
      <c r="A691">
        <v>148</v>
      </c>
      <c r="B691" t="s">
        <v>662</v>
      </c>
      <c r="C691" t="str">
        <f t="shared" si="10"/>
        <v>10.02.03THALES</v>
      </c>
      <c r="D691" t="s">
        <v>172</v>
      </c>
      <c r="E691" t="s">
        <v>185</v>
      </c>
    </row>
    <row r="692" spans="1:5" ht="15">
      <c r="A692">
        <v>148</v>
      </c>
      <c r="B692" t="s">
        <v>662</v>
      </c>
      <c r="C692" t="str">
        <f t="shared" si="10"/>
        <v>10.02.03DSNA</v>
      </c>
      <c r="D692" t="s">
        <v>179</v>
      </c>
      <c r="E692" t="s">
        <v>189</v>
      </c>
    </row>
    <row r="693" spans="1:5" ht="15">
      <c r="A693">
        <v>148</v>
      </c>
      <c r="B693" t="s">
        <v>662</v>
      </c>
      <c r="C693" t="str">
        <f t="shared" si="10"/>
        <v>10.02.03INDRA</v>
      </c>
      <c r="D693" t="s">
        <v>179</v>
      </c>
      <c r="E693" t="s">
        <v>188</v>
      </c>
    </row>
    <row r="694" spans="1:5" ht="15">
      <c r="A694">
        <v>148</v>
      </c>
      <c r="B694" t="s">
        <v>662</v>
      </c>
      <c r="C694" t="str">
        <f t="shared" si="10"/>
        <v>10.02.03NORACON</v>
      </c>
      <c r="D694" t="s">
        <v>179</v>
      </c>
      <c r="E694" t="s">
        <v>183</v>
      </c>
    </row>
    <row r="695" spans="1:5" ht="15">
      <c r="A695">
        <v>148</v>
      </c>
      <c r="B695" t="s">
        <v>662</v>
      </c>
      <c r="C695" t="str">
        <f t="shared" si="10"/>
        <v>10.02.03SELEX</v>
      </c>
      <c r="D695" t="s">
        <v>179</v>
      </c>
      <c r="E695" t="s">
        <v>184</v>
      </c>
    </row>
    <row r="696" spans="1:5" ht="15">
      <c r="A696">
        <v>149</v>
      </c>
      <c r="B696" t="s">
        <v>641</v>
      </c>
      <c r="C696" t="str">
        <f t="shared" si="10"/>
        <v>10.02.05INDRA</v>
      </c>
      <c r="D696" t="s">
        <v>172</v>
      </c>
      <c r="E696" t="s">
        <v>188</v>
      </c>
    </row>
    <row r="697" spans="1:5" ht="15">
      <c r="A697">
        <v>149</v>
      </c>
      <c r="B697" t="s">
        <v>641</v>
      </c>
      <c r="C697" t="str">
        <f t="shared" si="10"/>
        <v>10.02.05DFS</v>
      </c>
      <c r="D697" t="s">
        <v>179</v>
      </c>
      <c r="E697" t="s">
        <v>180</v>
      </c>
    </row>
    <row r="698" spans="1:5" ht="15">
      <c r="A698">
        <v>149</v>
      </c>
      <c r="B698" t="s">
        <v>641</v>
      </c>
      <c r="C698" t="str">
        <f t="shared" si="10"/>
        <v>10.02.05DSNA</v>
      </c>
      <c r="D698" t="s">
        <v>179</v>
      </c>
      <c r="E698" t="s">
        <v>189</v>
      </c>
    </row>
    <row r="699" spans="1:5" ht="15">
      <c r="A699">
        <v>149</v>
      </c>
      <c r="B699" t="s">
        <v>641</v>
      </c>
      <c r="C699" t="str">
        <f t="shared" si="10"/>
        <v>10.02.05EUROCONTROL</v>
      </c>
      <c r="D699" t="s">
        <v>179</v>
      </c>
      <c r="E699" t="s">
        <v>181</v>
      </c>
    </row>
    <row r="700" spans="1:5" ht="15">
      <c r="A700">
        <v>149</v>
      </c>
      <c r="B700" t="s">
        <v>641</v>
      </c>
      <c r="C700" t="str">
        <f t="shared" si="10"/>
        <v>10.02.05SELEX</v>
      </c>
      <c r="D700" t="s">
        <v>179</v>
      </c>
      <c r="E700" t="s">
        <v>184</v>
      </c>
    </row>
    <row r="701" spans="1:5" ht="15">
      <c r="A701">
        <v>149</v>
      </c>
      <c r="B701" t="s">
        <v>641</v>
      </c>
      <c r="C701" t="str">
        <f t="shared" si="10"/>
        <v>10.02.05THALES</v>
      </c>
      <c r="D701" t="s">
        <v>179</v>
      </c>
      <c r="E701" t="s">
        <v>185</v>
      </c>
    </row>
    <row r="702" spans="1:5" ht="15">
      <c r="A702">
        <v>150</v>
      </c>
      <c r="B702" t="s">
        <v>642</v>
      </c>
      <c r="C702" t="str">
        <f t="shared" si="10"/>
        <v>10.03INDRA</v>
      </c>
      <c r="D702" t="s">
        <v>172</v>
      </c>
      <c r="E702" t="s">
        <v>188</v>
      </c>
    </row>
    <row r="703" spans="1:5" ht="15">
      <c r="A703">
        <v>151</v>
      </c>
      <c r="B703" t="s">
        <v>643</v>
      </c>
      <c r="C703" t="str">
        <f t="shared" si="10"/>
        <v>10.03.01INDRA</v>
      </c>
      <c r="D703" t="s">
        <v>172</v>
      </c>
      <c r="E703" t="s">
        <v>188</v>
      </c>
    </row>
    <row r="704" spans="1:5" ht="15">
      <c r="A704">
        <v>151</v>
      </c>
      <c r="B704" t="s">
        <v>643</v>
      </c>
      <c r="C704" t="str">
        <f t="shared" si="10"/>
        <v>10.03.01EUROCONTROL</v>
      </c>
      <c r="D704" t="s">
        <v>179</v>
      </c>
      <c r="E704" t="s">
        <v>181</v>
      </c>
    </row>
    <row r="705" spans="1:5" ht="15">
      <c r="A705">
        <v>151</v>
      </c>
      <c r="B705" t="s">
        <v>643</v>
      </c>
      <c r="C705" t="str">
        <f t="shared" si="10"/>
        <v>10.03.01NORACON</v>
      </c>
      <c r="D705" t="s">
        <v>179</v>
      </c>
      <c r="E705" t="s">
        <v>183</v>
      </c>
    </row>
    <row r="706" spans="1:5" ht="15">
      <c r="A706">
        <v>151</v>
      </c>
      <c r="B706" t="s">
        <v>643</v>
      </c>
      <c r="C706" t="str">
        <f t="shared" si="10"/>
        <v>10.03.01THALES</v>
      </c>
      <c r="D706" t="s">
        <v>179</v>
      </c>
      <c r="E706" t="s">
        <v>185</v>
      </c>
    </row>
    <row r="707" spans="1:5" ht="15">
      <c r="A707">
        <v>152</v>
      </c>
      <c r="B707" t="s">
        <v>644</v>
      </c>
      <c r="C707" t="str">
        <f aca="true" t="shared" si="11" ref="C707:C770">B707&amp;E707</f>
        <v>10.03.02SELEX</v>
      </c>
      <c r="D707" t="s">
        <v>172</v>
      </c>
      <c r="E707" t="s">
        <v>184</v>
      </c>
    </row>
    <row r="708" spans="1:5" ht="15">
      <c r="A708">
        <v>152</v>
      </c>
      <c r="B708" t="s">
        <v>644</v>
      </c>
      <c r="C708" t="str">
        <f t="shared" si="11"/>
        <v>10.03.02DSNA</v>
      </c>
      <c r="D708" t="s">
        <v>179</v>
      </c>
      <c r="E708" t="s">
        <v>189</v>
      </c>
    </row>
    <row r="709" spans="1:5" ht="15">
      <c r="A709">
        <v>152</v>
      </c>
      <c r="B709" t="s">
        <v>644</v>
      </c>
      <c r="C709" t="str">
        <f t="shared" si="11"/>
        <v>10.03.02EUROCONTROL</v>
      </c>
      <c r="D709" t="s">
        <v>179</v>
      </c>
      <c r="E709" t="s">
        <v>181</v>
      </c>
    </row>
    <row r="710" spans="1:5" ht="15">
      <c r="A710">
        <v>152</v>
      </c>
      <c r="B710" t="s">
        <v>644</v>
      </c>
      <c r="C710" t="str">
        <f t="shared" si="11"/>
        <v>10.03.02INDRA</v>
      </c>
      <c r="D710" t="s">
        <v>179</v>
      </c>
      <c r="E710" t="s">
        <v>188</v>
      </c>
    </row>
    <row r="711" spans="1:5" ht="15">
      <c r="A711">
        <v>152</v>
      </c>
      <c r="B711" t="s">
        <v>644</v>
      </c>
      <c r="C711" t="str">
        <f t="shared" si="11"/>
        <v>10.03.02THALES</v>
      </c>
      <c r="D711" t="s">
        <v>179</v>
      </c>
      <c r="E711" t="s">
        <v>185</v>
      </c>
    </row>
    <row r="712" spans="1:5" ht="15">
      <c r="A712">
        <v>153</v>
      </c>
      <c r="B712" t="s">
        <v>645</v>
      </c>
      <c r="C712" t="str">
        <f t="shared" si="11"/>
        <v>10.03.03SELEX</v>
      </c>
      <c r="D712" t="s">
        <v>172</v>
      </c>
      <c r="E712" t="s">
        <v>184</v>
      </c>
    </row>
    <row r="713" spans="1:5" ht="15">
      <c r="A713">
        <v>153</v>
      </c>
      <c r="B713" t="s">
        <v>645</v>
      </c>
      <c r="C713" t="str">
        <f t="shared" si="11"/>
        <v>10.03.03ENAV</v>
      </c>
      <c r="D713" t="s">
        <v>179</v>
      </c>
      <c r="E713" t="s">
        <v>177</v>
      </c>
    </row>
    <row r="714" spans="1:5" ht="15">
      <c r="A714">
        <v>153</v>
      </c>
      <c r="B714" t="s">
        <v>645</v>
      </c>
      <c r="C714" t="str">
        <f t="shared" si="11"/>
        <v>10.03.03INDRA</v>
      </c>
      <c r="D714" t="s">
        <v>179</v>
      </c>
      <c r="E714" t="s">
        <v>188</v>
      </c>
    </row>
    <row r="715" spans="1:5" ht="15">
      <c r="A715">
        <v>154</v>
      </c>
      <c r="B715" t="s">
        <v>646</v>
      </c>
      <c r="C715" t="str">
        <f t="shared" si="11"/>
        <v>10.03.08THALES</v>
      </c>
      <c r="D715" t="s">
        <v>172</v>
      </c>
      <c r="E715" t="s">
        <v>185</v>
      </c>
    </row>
    <row r="716" spans="1:5" ht="15">
      <c r="A716">
        <v>154</v>
      </c>
      <c r="B716" t="s">
        <v>646</v>
      </c>
      <c r="C716" t="str">
        <f t="shared" si="11"/>
        <v>10.03.08INDRA</v>
      </c>
      <c r="D716" t="s">
        <v>179</v>
      </c>
      <c r="E716" t="s">
        <v>188</v>
      </c>
    </row>
    <row r="717" spans="1:5" ht="15">
      <c r="A717">
        <v>154</v>
      </c>
      <c r="B717" t="s">
        <v>646</v>
      </c>
      <c r="C717" t="str">
        <f t="shared" si="11"/>
        <v>10.03.08NORACON</v>
      </c>
      <c r="D717" t="s">
        <v>179</v>
      </c>
      <c r="E717" t="s">
        <v>183</v>
      </c>
    </row>
    <row r="718" spans="1:5" ht="15">
      <c r="A718">
        <v>154</v>
      </c>
      <c r="B718" t="s">
        <v>646</v>
      </c>
      <c r="C718" t="str">
        <f t="shared" si="11"/>
        <v>10.03.08SELEX</v>
      </c>
      <c r="D718" t="s">
        <v>179</v>
      </c>
      <c r="E718" t="s">
        <v>184</v>
      </c>
    </row>
    <row r="719" spans="1:5" ht="15">
      <c r="A719">
        <v>155</v>
      </c>
      <c r="B719" t="s">
        <v>647</v>
      </c>
      <c r="C719" t="str">
        <f t="shared" si="11"/>
        <v>10.04INDRA</v>
      </c>
      <c r="D719" t="s">
        <v>172</v>
      </c>
      <c r="E719" t="s">
        <v>188</v>
      </c>
    </row>
    <row r="720" spans="1:5" ht="15">
      <c r="A720">
        <v>156</v>
      </c>
      <c r="B720" t="s">
        <v>648</v>
      </c>
      <c r="C720" t="str">
        <f t="shared" si="11"/>
        <v>10.04.01INDRA</v>
      </c>
      <c r="D720" t="s">
        <v>172</v>
      </c>
      <c r="E720" t="s">
        <v>188</v>
      </c>
    </row>
    <row r="721" spans="1:5" ht="15">
      <c r="A721">
        <v>156</v>
      </c>
      <c r="B721" t="s">
        <v>648</v>
      </c>
      <c r="C721" t="str">
        <f t="shared" si="11"/>
        <v>10.04.01AENA</v>
      </c>
      <c r="D721" t="s">
        <v>179</v>
      </c>
      <c r="E721" t="s">
        <v>178</v>
      </c>
    </row>
    <row r="722" spans="1:5" ht="15">
      <c r="A722">
        <v>156</v>
      </c>
      <c r="B722" t="s">
        <v>648</v>
      </c>
      <c r="C722" t="str">
        <f t="shared" si="11"/>
        <v>10.04.01DFS</v>
      </c>
      <c r="D722" t="s">
        <v>179</v>
      </c>
      <c r="E722" t="s">
        <v>180</v>
      </c>
    </row>
    <row r="723" spans="1:5" ht="15">
      <c r="A723">
        <v>156</v>
      </c>
      <c r="B723" t="s">
        <v>648</v>
      </c>
      <c r="C723" t="str">
        <f t="shared" si="11"/>
        <v>10.04.01DSNA</v>
      </c>
      <c r="D723" t="s">
        <v>179</v>
      </c>
      <c r="E723" t="s">
        <v>189</v>
      </c>
    </row>
    <row r="724" spans="1:5" ht="15">
      <c r="A724">
        <v>156</v>
      </c>
      <c r="B724" t="s">
        <v>648</v>
      </c>
      <c r="C724" t="str">
        <f t="shared" si="11"/>
        <v>10.04.01ENAV</v>
      </c>
      <c r="D724" t="s">
        <v>179</v>
      </c>
      <c r="E724" t="s">
        <v>177</v>
      </c>
    </row>
    <row r="725" spans="1:5" ht="15">
      <c r="A725">
        <v>156</v>
      </c>
      <c r="B725" t="s">
        <v>648</v>
      </c>
      <c r="C725" t="str">
        <f t="shared" si="11"/>
        <v>10.04.01NATMIG</v>
      </c>
      <c r="D725" t="s">
        <v>179</v>
      </c>
      <c r="E725" t="s">
        <v>193</v>
      </c>
    </row>
    <row r="726" spans="1:5" ht="15">
      <c r="A726">
        <v>156</v>
      </c>
      <c r="B726" t="s">
        <v>648</v>
      </c>
      <c r="C726" t="str">
        <f t="shared" si="11"/>
        <v>10.04.01NATS</v>
      </c>
      <c r="D726" t="s">
        <v>179</v>
      </c>
      <c r="E726" t="s">
        <v>182</v>
      </c>
    </row>
    <row r="727" spans="1:5" ht="15">
      <c r="A727">
        <v>156</v>
      </c>
      <c r="B727" t="s">
        <v>648</v>
      </c>
      <c r="C727" t="str">
        <f t="shared" si="11"/>
        <v>10.04.01SELEX</v>
      </c>
      <c r="D727" t="s">
        <v>179</v>
      </c>
      <c r="E727" t="s">
        <v>184</v>
      </c>
    </row>
    <row r="728" spans="1:5" ht="15">
      <c r="A728">
        <v>156</v>
      </c>
      <c r="B728" t="s">
        <v>648</v>
      </c>
      <c r="C728" t="str">
        <f t="shared" si="11"/>
        <v>10.04.01THALES</v>
      </c>
      <c r="D728" t="s">
        <v>179</v>
      </c>
      <c r="E728" t="s">
        <v>185</v>
      </c>
    </row>
    <row r="729" spans="1:5" ht="15">
      <c r="A729">
        <v>157</v>
      </c>
      <c r="B729" t="s">
        <v>649</v>
      </c>
      <c r="C729" t="str">
        <f t="shared" si="11"/>
        <v>10.04.02SELEX</v>
      </c>
      <c r="D729" t="s">
        <v>172</v>
      </c>
      <c r="E729" t="s">
        <v>184</v>
      </c>
    </row>
    <row r="730" spans="1:5" ht="15">
      <c r="A730">
        <v>157</v>
      </c>
      <c r="B730" t="s">
        <v>649</v>
      </c>
      <c r="C730" t="str">
        <f t="shared" si="11"/>
        <v>10.04.02DFS</v>
      </c>
      <c r="D730" t="s">
        <v>179</v>
      </c>
      <c r="E730" t="s">
        <v>180</v>
      </c>
    </row>
    <row r="731" spans="1:5" ht="15">
      <c r="A731">
        <v>157</v>
      </c>
      <c r="B731" t="s">
        <v>649</v>
      </c>
      <c r="C731" t="str">
        <f t="shared" si="11"/>
        <v>10.04.02DSNA</v>
      </c>
      <c r="D731" t="s">
        <v>179</v>
      </c>
      <c r="E731" t="s">
        <v>189</v>
      </c>
    </row>
    <row r="732" spans="1:5" ht="15">
      <c r="A732">
        <v>157</v>
      </c>
      <c r="B732" t="s">
        <v>649</v>
      </c>
      <c r="C732" t="str">
        <f t="shared" si="11"/>
        <v>10.04.02INDRA</v>
      </c>
      <c r="D732" t="s">
        <v>179</v>
      </c>
      <c r="E732" t="s">
        <v>188</v>
      </c>
    </row>
    <row r="733" spans="1:5" ht="15">
      <c r="A733">
        <v>157</v>
      </c>
      <c r="B733" t="s">
        <v>649</v>
      </c>
      <c r="C733" t="str">
        <f t="shared" si="11"/>
        <v>10.04.02NATMIG</v>
      </c>
      <c r="D733" t="s">
        <v>179</v>
      </c>
      <c r="E733" t="s">
        <v>193</v>
      </c>
    </row>
    <row r="734" spans="1:5" ht="15">
      <c r="A734">
        <v>157</v>
      </c>
      <c r="B734" t="s">
        <v>649</v>
      </c>
      <c r="C734" t="str">
        <f t="shared" si="11"/>
        <v>10.04.02THALES</v>
      </c>
      <c r="D734" t="s">
        <v>179</v>
      </c>
      <c r="E734" t="s">
        <v>185</v>
      </c>
    </row>
    <row r="735" spans="1:5" ht="15">
      <c r="A735">
        <v>158</v>
      </c>
      <c r="B735" t="s">
        <v>650</v>
      </c>
      <c r="C735" t="str">
        <f t="shared" si="11"/>
        <v>10.04.03THALES</v>
      </c>
      <c r="D735" t="s">
        <v>172</v>
      </c>
      <c r="E735" t="s">
        <v>185</v>
      </c>
    </row>
    <row r="736" spans="1:5" ht="15">
      <c r="A736">
        <v>158</v>
      </c>
      <c r="B736" t="s">
        <v>650</v>
      </c>
      <c r="C736" t="str">
        <f t="shared" si="11"/>
        <v>10.04.03DSNA</v>
      </c>
      <c r="D736" t="s">
        <v>179</v>
      </c>
      <c r="E736" t="s">
        <v>189</v>
      </c>
    </row>
    <row r="737" spans="1:5" ht="15">
      <c r="A737">
        <v>158</v>
      </c>
      <c r="B737" t="s">
        <v>650</v>
      </c>
      <c r="C737" t="str">
        <f t="shared" si="11"/>
        <v>10.04.03ENAV</v>
      </c>
      <c r="D737" t="s">
        <v>179</v>
      </c>
      <c r="E737" t="s">
        <v>177</v>
      </c>
    </row>
    <row r="738" spans="1:5" ht="15">
      <c r="A738">
        <v>158</v>
      </c>
      <c r="B738" t="s">
        <v>650</v>
      </c>
      <c r="C738" t="str">
        <f t="shared" si="11"/>
        <v>10.04.03EUROCONTROL</v>
      </c>
      <c r="D738" t="s">
        <v>179</v>
      </c>
      <c r="E738" t="s">
        <v>181</v>
      </c>
    </row>
    <row r="739" spans="1:5" ht="15">
      <c r="A739">
        <v>158</v>
      </c>
      <c r="B739" t="s">
        <v>650</v>
      </c>
      <c r="C739" t="str">
        <f t="shared" si="11"/>
        <v>10.04.03INDRA</v>
      </c>
      <c r="D739" t="s">
        <v>179</v>
      </c>
      <c r="E739" t="s">
        <v>188</v>
      </c>
    </row>
    <row r="740" spans="1:5" ht="15">
      <c r="A740">
        <v>158</v>
      </c>
      <c r="B740" t="s">
        <v>650</v>
      </c>
      <c r="C740" t="str">
        <f t="shared" si="11"/>
        <v>10.04.03NATMIG</v>
      </c>
      <c r="D740" t="s">
        <v>179</v>
      </c>
      <c r="E740" t="s">
        <v>193</v>
      </c>
    </row>
    <row r="741" spans="1:5" ht="15">
      <c r="A741">
        <v>158</v>
      </c>
      <c r="B741" t="s">
        <v>650</v>
      </c>
      <c r="C741" t="str">
        <f t="shared" si="11"/>
        <v>10.04.03SELEX</v>
      </c>
      <c r="D741" t="s">
        <v>179</v>
      </c>
      <c r="E741" t="s">
        <v>184</v>
      </c>
    </row>
    <row r="742" spans="1:5" ht="15">
      <c r="A742">
        <v>159</v>
      </c>
      <c r="B742" t="s">
        <v>651</v>
      </c>
      <c r="C742" t="str">
        <f t="shared" si="11"/>
        <v>10.04.04SELEX</v>
      </c>
      <c r="D742" t="s">
        <v>172</v>
      </c>
      <c r="E742" t="s">
        <v>184</v>
      </c>
    </row>
    <row r="743" spans="1:5" ht="15">
      <c r="A743">
        <v>159</v>
      </c>
      <c r="B743" t="s">
        <v>651</v>
      </c>
      <c r="C743" t="str">
        <f t="shared" si="11"/>
        <v>10.04.04INDRA</v>
      </c>
      <c r="D743" t="s">
        <v>179</v>
      </c>
      <c r="E743" t="s">
        <v>188</v>
      </c>
    </row>
    <row r="744" spans="1:5" ht="15">
      <c r="A744">
        <v>159</v>
      </c>
      <c r="B744" t="s">
        <v>651</v>
      </c>
      <c r="C744" t="str">
        <f t="shared" si="11"/>
        <v>10.04.04NATS</v>
      </c>
      <c r="D744" t="s">
        <v>179</v>
      </c>
      <c r="E744" t="s">
        <v>182</v>
      </c>
    </row>
    <row r="745" spans="1:5" ht="15">
      <c r="A745">
        <v>159</v>
      </c>
      <c r="B745" t="s">
        <v>651</v>
      </c>
      <c r="C745" t="str">
        <f t="shared" si="11"/>
        <v>10.04.04NORACON</v>
      </c>
      <c r="D745" t="s">
        <v>179</v>
      </c>
      <c r="E745" t="s">
        <v>183</v>
      </c>
    </row>
    <row r="746" spans="1:5" ht="15">
      <c r="A746">
        <v>159</v>
      </c>
      <c r="B746" t="s">
        <v>651</v>
      </c>
      <c r="C746" t="str">
        <f t="shared" si="11"/>
        <v>10.04.04THALES</v>
      </c>
      <c r="D746" t="s">
        <v>179</v>
      </c>
      <c r="E746" t="s">
        <v>185</v>
      </c>
    </row>
    <row r="747" spans="1:5" ht="15">
      <c r="A747">
        <v>161</v>
      </c>
      <c r="B747" t="s">
        <v>652</v>
      </c>
      <c r="C747" t="str">
        <f t="shared" si="11"/>
        <v>10.05.01INDRA</v>
      </c>
      <c r="D747" t="s">
        <v>172</v>
      </c>
      <c r="E747" t="s">
        <v>188</v>
      </c>
    </row>
    <row r="748" spans="1:5" ht="15">
      <c r="A748">
        <v>161</v>
      </c>
      <c r="B748" t="s">
        <v>652</v>
      </c>
      <c r="C748" t="str">
        <f t="shared" si="11"/>
        <v>10.05.01ENAV</v>
      </c>
      <c r="D748" t="s">
        <v>179</v>
      </c>
      <c r="E748" t="s">
        <v>177</v>
      </c>
    </row>
    <row r="749" spans="1:5" ht="15">
      <c r="A749">
        <v>161</v>
      </c>
      <c r="B749" t="s">
        <v>652</v>
      </c>
      <c r="C749" t="str">
        <f t="shared" si="11"/>
        <v>10.05.01EUROCONTROL</v>
      </c>
      <c r="D749" t="s">
        <v>179</v>
      </c>
      <c r="E749" t="s">
        <v>181</v>
      </c>
    </row>
    <row r="750" spans="1:5" ht="15">
      <c r="A750">
        <v>161</v>
      </c>
      <c r="B750" t="s">
        <v>652</v>
      </c>
      <c r="C750" t="str">
        <f t="shared" si="11"/>
        <v>10.05.01NATS</v>
      </c>
      <c r="D750" t="s">
        <v>179</v>
      </c>
      <c r="E750" t="s">
        <v>182</v>
      </c>
    </row>
    <row r="751" spans="1:5" ht="15">
      <c r="A751">
        <v>161</v>
      </c>
      <c r="B751" t="s">
        <v>652</v>
      </c>
      <c r="C751" t="str">
        <f t="shared" si="11"/>
        <v>10.05.01THALES</v>
      </c>
      <c r="D751" t="s">
        <v>179</v>
      </c>
      <c r="E751" t="s">
        <v>185</v>
      </c>
    </row>
    <row r="752" spans="1:5" ht="15">
      <c r="A752">
        <v>163</v>
      </c>
      <c r="B752" t="s">
        <v>653</v>
      </c>
      <c r="C752" t="str">
        <f t="shared" si="11"/>
        <v>10.07.01THALES</v>
      </c>
      <c r="D752" t="s">
        <v>172</v>
      </c>
      <c r="E752" t="s">
        <v>185</v>
      </c>
    </row>
    <row r="753" spans="1:5" ht="15">
      <c r="A753">
        <v>163</v>
      </c>
      <c r="B753" t="s">
        <v>653</v>
      </c>
      <c r="C753" t="str">
        <f t="shared" si="11"/>
        <v>10.07.01ENAV</v>
      </c>
      <c r="D753" t="s">
        <v>179</v>
      </c>
      <c r="E753" t="s">
        <v>177</v>
      </c>
    </row>
    <row r="754" spans="1:5" ht="15">
      <c r="A754">
        <v>163</v>
      </c>
      <c r="B754" t="s">
        <v>653</v>
      </c>
      <c r="C754" t="str">
        <f t="shared" si="11"/>
        <v>10.07.01EUROCONTROL</v>
      </c>
      <c r="D754" t="s">
        <v>179</v>
      </c>
      <c r="E754" t="s">
        <v>181</v>
      </c>
    </row>
    <row r="755" spans="1:5" ht="15">
      <c r="A755">
        <v>163</v>
      </c>
      <c r="B755" t="s">
        <v>653</v>
      </c>
      <c r="C755" t="str">
        <f t="shared" si="11"/>
        <v>10.07.01INDRA</v>
      </c>
      <c r="D755" t="s">
        <v>179</v>
      </c>
      <c r="E755" t="s">
        <v>188</v>
      </c>
    </row>
    <row r="756" spans="1:5" ht="15">
      <c r="A756">
        <v>163</v>
      </c>
      <c r="B756" t="s">
        <v>653</v>
      </c>
      <c r="C756" t="str">
        <f t="shared" si="11"/>
        <v>10.07.01NORACON</v>
      </c>
      <c r="D756" t="s">
        <v>179</v>
      </c>
      <c r="E756" t="s">
        <v>183</v>
      </c>
    </row>
    <row r="757" spans="1:5" ht="15">
      <c r="A757">
        <v>163</v>
      </c>
      <c r="B757" t="s">
        <v>653</v>
      </c>
      <c r="C757" t="str">
        <f t="shared" si="11"/>
        <v>10.07.01SELEX</v>
      </c>
      <c r="D757" t="s">
        <v>179</v>
      </c>
      <c r="E757" t="s">
        <v>184</v>
      </c>
    </row>
    <row r="758" spans="1:5" ht="15">
      <c r="A758">
        <v>165</v>
      </c>
      <c r="B758" t="s">
        <v>654</v>
      </c>
      <c r="C758" t="str">
        <f t="shared" si="11"/>
        <v>10.08.01THALES</v>
      </c>
      <c r="D758" t="s">
        <v>172</v>
      </c>
      <c r="E758" t="s">
        <v>185</v>
      </c>
    </row>
    <row r="759" spans="1:5" ht="15">
      <c r="A759">
        <v>165</v>
      </c>
      <c r="B759" t="s">
        <v>654</v>
      </c>
      <c r="C759" t="str">
        <f t="shared" si="11"/>
        <v>10.08.01AENA</v>
      </c>
      <c r="D759" t="s">
        <v>179</v>
      </c>
      <c r="E759" t="s">
        <v>178</v>
      </c>
    </row>
    <row r="760" spans="1:5" ht="15">
      <c r="A760">
        <v>165</v>
      </c>
      <c r="B760" t="s">
        <v>654</v>
      </c>
      <c r="C760" t="str">
        <f t="shared" si="11"/>
        <v>10.08.01DSNA</v>
      </c>
      <c r="D760" t="s">
        <v>179</v>
      </c>
      <c r="E760" t="s">
        <v>189</v>
      </c>
    </row>
    <row r="761" spans="1:5" ht="15">
      <c r="A761">
        <v>165</v>
      </c>
      <c r="B761" t="s">
        <v>654</v>
      </c>
      <c r="C761" t="str">
        <f t="shared" si="11"/>
        <v>10.08.01INDRA</v>
      </c>
      <c r="D761" t="s">
        <v>179</v>
      </c>
      <c r="E761" t="s">
        <v>188</v>
      </c>
    </row>
    <row r="762" spans="1:5" ht="15">
      <c r="A762">
        <v>166</v>
      </c>
      <c r="B762" t="s">
        <v>655</v>
      </c>
      <c r="C762" t="str">
        <f t="shared" si="11"/>
        <v>10.09THALES</v>
      </c>
      <c r="D762" t="s">
        <v>172</v>
      </c>
      <c r="E762" t="s">
        <v>185</v>
      </c>
    </row>
    <row r="763" spans="1:5" ht="15">
      <c r="A763">
        <v>167</v>
      </c>
      <c r="B763" t="s">
        <v>656</v>
      </c>
      <c r="C763" t="str">
        <f t="shared" si="11"/>
        <v>10.09.01INDRA</v>
      </c>
      <c r="D763" t="s">
        <v>172</v>
      </c>
      <c r="E763" t="s">
        <v>188</v>
      </c>
    </row>
    <row r="764" spans="1:5" ht="15">
      <c r="A764">
        <v>167</v>
      </c>
      <c r="B764" t="s">
        <v>656</v>
      </c>
      <c r="C764" t="str">
        <f t="shared" si="11"/>
        <v>10.09.01DFS</v>
      </c>
      <c r="D764" t="s">
        <v>179</v>
      </c>
      <c r="E764" t="s">
        <v>180</v>
      </c>
    </row>
    <row r="765" spans="1:5" ht="15">
      <c r="A765">
        <v>167</v>
      </c>
      <c r="B765" t="s">
        <v>656</v>
      </c>
      <c r="C765" t="str">
        <f t="shared" si="11"/>
        <v>10.09.01ENAV</v>
      </c>
      <c r="D765" t="s">
        <v>179</v>
      </c>
      <c r="E765" t="s">
        <v>177</v>
      </c>
    </row>
    <row r="766" spans="1:5" ht="15">
      <c r="A766">
        <v>167</v>
      </c>
      <c r="B766" t="s">
        <v>656</v>
      </c>
      <c r="C766" t="str">
        <f t="shared" si="11"/>
        <v>10.09.01THALES</v>
      </c>
      <c r="D766" t="s">
        <v>179</v>
      </c>
      <c r="E766" t="s">
        <v>185</v>
      </c>
    </row>
    <row r="767" spans="1:5" ht="15">
      <c r="A767">
        <v>168</v>
      </c>
      <c r="B767" t="s">
        <v>657</v>
      </c>
      <c r="C767" t="str">
        <f t="shared" si="11"/>
        <v>10.09.02THALES</v>
      </c>
      <c r="D767" t="s">
        <v>172</v>
      </c>
      <c r="E767" t="s">
        <v>185</v>
      </c>
    </row>
    <row r="768" spans="1:5" ht="15">
      <c r="A768">
        <v>168</v>
      </c>
      <c r="B768" t="s">
        <v>657</v>
      </c>
      <c r="C768" t="str">
        <f t="shared" si="11"/>
        <v>10.09.02AENA</v>
      </c>
      <c r="D768" t="s">
        <v>179</v>
      </c>
      <c r="E768" t="s">
        <v>178</v>
      </c>
    </row>
    <row r="769" spans="1:5" ht="15">
      <c r="A769">
        <v>168</v>
      </c>
      <c r="B769" t="s">
        <v>657</v>
      </c>
      <c r="C769" t="str">
        <f t="shared" si="11"/>
        <v>10.09.02DSNA</v>
      </c>
      <c r="D769" t="s">
        <v>179</v>
      </c>
      <c r="E769" t="s">
        <v>189</v>
      </c>
    </row>
    <row r="770" spans="1:5" ht="15">
      <c r="A770">
        <v>168</v>
      </c>
      <c r="B770" t="s">
        <v>657</v>
      </c>
      <c r="C770" t="str">
        <f t="shared" si="11"/>
        <v>10.09.02INDRA</v>
      </c>
      <c r="D770" t="s">
        <v>179</v>
      </c>
      <c r="E770" t="s">
        <v>188</v>
      </c>
    </row>
    <row r="771" spans="1:5" ht="15">
      <c r="A771">
        <v>168</v>
      </c>
      <c r="B771" t="s">
        <v>657</v>
      </c>
      <c r="C771" t="str">
        <f aca="true" t="shared" si="12" ref="C771:C834">B771&amp;E771</f>
        <v>10.09.02NATMIG</v>
      </c>
      <c r="D771" t="s">
        <v>179</v>
      </c>
      <c r="E771" t="s">
        <v>193</v>
      </c>
    </row>
    <row r="772" spans="1:5" ht="15">
      <c r="A772">
        <v>169</v>
      </c>
      <c r="B772" t="s">
        <v>658</v>
      </c>
      <c r="C772" t="str">
        <f t="shared" si="12"/>
        <v>10.09.04THALES</v>
      </c>
      <c r="D772" t="s">
        <v>172</v>
      </c>
      <c r="E772" t="s">
        <v>185</v>
      </c>
    </row>
    <row r="773" spans="1:5" ht="15">
      <c r="A773">
        <v>169</v>
      </c>
      <c r="B773" t="s">
        <v>658</v>
      </c>
      <c r="C773" t="str">
        <f t="shared" si="12"/>
        <v>10.09.04DSNA</v>
      </c>
      <c r="D773" t="s">
        <v>179</v>
      </c>
      <c r="E773" t="s">
        <v>189</v>
      </c>
    </row>
    <row r="774" spans="1:5" ht="15">
      <c r="A774">
        <v>169</v>
      </c>
      <c r="B774" t="s">
        <v>658</v>
      </c>
      <c r="C774" t="str">
        <f t="shared" si="12"/>
        <v>10.09.04INDRA</v>
      </c>
      <c r="D774" t="s">
        <v>179</v>
      </c>
      <c r="E774" t="s">
        <v>188</v>
      </c>
    </row>
    <row r="775" spans="1:5" ht="15">
      <c r="A775">
        <v>169</v>
      </c>
      <c r="B775" t="s">
        <v>658</v>
      </c>
      <c r="C775" t="str">
        <f t="shared" si="12"/>
        <v>10.09.04NORACON</v>
      </c>
      <c r="D775" t="s">
        <v>179</v>
      </c>
      <c r="E775" t="s">
        <v>183</v>
      </c>
    </row>
    <row r="776" spans="1:5" ht="15">
      <c r="A776">
        <v>170</v>
      </c>
      <c r="B776" t="s">
        <v>122</v>
      </c>
      <c r="C776" t="str">
        <f t="shared" si="12"/>
        <v>10.10FREQUENTIS</v>
      </c>
      <c r="D776" t="s">
        <v>172</v>
      </c>
      <c r="E776" t="s">
        <v>191</v>
      </c>
    </row>
    <row r="777" spans="1:5" ht="15">
      <c r="A777">
        <v>171</v>
      </c>
      <c r="B777" t="s">
        <v>663</v>
      </c>
      <c r="C777" t="str">
        <f t="shared" si="12"/>
        <v>10.10.02FREQUENTIS</v>
      </c>
      <c r="D777" t="s">
        <v>172</v>
      </c>
      <c r="E777" t="s">
        <v>191</v>
      </c>
    </row>
    <row r="778" spans="1:5" ht="15">
      <c r="A778">
        <v>171</v>
      </c>
      <c r="B778" t="s">
        <v>663</v>
      </c>
      <c r="C778" t="str">
        <f t="shared" si="12"/>
        <v>10.10.02AENA</v>
      </c>
      <c r="D778" t="s">
        <v>179</v>
      </c>
      <c r="E778" t="s">
        <v>178</v>
      </c>
    </row>
    <row r="779" spans="1:5" ht="15">
      <c r="A779">
        <v>171</v>
      </c>
      <c r="B779" t="s">
        <v>663</v>
      </c>
      <c r="C779" t="str">
        <f t="shared" si="12"/>
        <v>10.10.02DFS</v>
      </c>
      <c r="D779" t="s">
        <v>179</v>
      </c>
      <c r="E779" t="s">
        <v>180</v>
      </c>
    </row>
    <row r="780" spans="1:5" ht="15">
      <c r="A780">
        <v>171</v>
      </c>
      <c r="B780" t="s">
        <v>663</v>
      </c>
      <c r="C780" t="str">
        <f t="shared" si="12"/>
        <v>10.10.02ENAV</v>
      </c>
      <c r="D780" t="s">
        <v>179</v>
      </c>
      <c r="E780" t="s">
        <v>177</v>
      </c>
    </row>
    <row r="781" spans="1:5" ht="15">
      <c r="A781">
        <v>171</v>
      </c>
      <c r="B781" t="s">
        <v>663</v>
      </c>
      <c r="C781" t="str">
        <f t="shared" si="12"/>
        <v>10.10.02EUROCONTROL</v>
      </c>
      <c r="D781" t="s">
        <v>179</v>
      </c>
      <c r="E781" t="s">
        <v>181</v>
      </c>
    </row>
    <row r="782" spans="1:5" ht="15">
      <c r="A782">
        <v>171</v>
      </c>
      <c r="B782" t="s">
        <v>663</v>
      </c>
      <c r="C782" t="str">
        <f t="shared" si="12"/>
        <v>10.10.02INDRA</v>
      </c>
      <c r="D782" t="s">
        <v>179</v>
      </c>
      <c r="E782" t="s">
        <v>188</v>
      </c>
    </row>
    <row r="783" spans="1:5" ht="15">
      <c r="A783">
        <v>171</v>
      </c>
      <c r="B783" t="s">
        <v>663</v>
      </c>
      <c r="C783" t="str">
        <f t="shared" si="12"/>
        <v>10.10.02SELEX</v>
      </c>
      <c r="D783" t="s">
        <v>179</v>
      </c>
      <c r="E783" t="s">
        <v>184</v>
      </c>
    </row>
    <row r="784" spans="1:5" ht="15">
      <c r="A784">
        <v>171</v>
      </c>
      <c r="B784" t="s">
        <v>663</v>
      </c>
      <c r="C784" t="str">
        <f t="shared" si="12"/>
        <v>10.10.02THALES</v>
      </c>
      <c r="D784" t="s">
        <v>179</v>
      </c>
      <c r="E784" t="s">
        <v>185</v>
      </c>
    </row>
    <row r="785" spans="1:5" ht="15">
      <c r="A785">
        <v>172</v>
      </c>
      <c r="B785" t="s">
        <v>664</v>
      </c>
      <c r="C785" t="str">
        <f t="shared" si="12"/>
        <v>10.10.03THALES</v>
      </c>
      <c r="D785" t="s">
        <v>172</v>
      </c>
      <c r="E785" t="s">
        <v>185</v>
      </c>
    </row>
    <row r="786" spans="1:5" ht="15">
      <c r="A786">
        <v>172</v>
      </c>
      <c r="B786" t="s">
        <v>664</v>
      </c>
      <c r="C786" t="str">
        <f t="shared" si="12"/>
        <v>10.10.03DFS</v>
      </c>
      <c r="D786" t="s">
        <v>179</v>
      </c>
      <c r="E786" t="s">
        <v>180</v>
      </c>
    </row>
    <row r="787" spans="1:5" ht="15">
      <c r="A787">
        <v>172</v>
      </c>
      <c r="B787" t="s">
        <v>664</v>
      </c>
      <c r="C787" t="str">
        <f t="shared" si="12"/>
        <v>10.10.03ENAV</v>
      </c>
      <c r="D787" t="s">
        <v>179</v>
      </c>
      <c r="E787" t="s">
        <v>177</v>
      </c>
    </row>
    <row r="788" spans="1:5" ht="15">
      <c r="A788">
        <v>172</v>
      </c>
      <c r="B788" t="s">
        <v>664</v>
      </c>
      <c r="C788" t="str">
        <f t="shared" si="12"/>
        <v>10.10.03INDRA</v>
      </c>
      <c r="D788" t="s">
        <v>179</v>
      </c>
      <c r="E788" t="s">
        <v>188</v>
      </c>
    </row>
    <row r="789" spans="1:5" ht="15">
      <c r="A789">
        <v>172</v>
      </c>
      <c r="B789" t="s">
        <v>664</v>
      </c>
      <c r="C789" t="str">
        <f t="shared" si="12"/>
        <v>10.10.03NORACON</v>
      </c>
      <c r="D789" t="s">
        <v>179</v>
      </c>
      <c r="E789" t="s">
        <v>183</v>
      </c>
    </row>
    <row r="790" spans="1:5" ht="15">
      <c r="A790">
        <v>172</v>
      </c>
      <c r="B790" t="s">
        <v>664</v>
      </c>
      <c r="C790" t="str">
        <f t="shared" si="12"/>
        <v>10.10.03SELEX</v>
      </c>
      <c r="D790" t="s">
        <v>179</v>
      </c>
      <c r="E790" t="s">
        <v>184</v>
      </c>
    </row>
    <row r="791" spans="1:5" ht="15">
      <c r="A791">
        <v>176</v>
      </c>
      <c r="B791" t="s">
        <v>666</v>
      </c>
      <c r="C791" t="str">
        <f t="shared" si="12"/>
        <v>12.00INDRA</v>
      </c>
      <c r="D791" t="s">
        <v>172</v>
      </c>
      <c r="E791" t="s">
        <v>188</v>
      </c>
    </row>
    <row r="792" spans="1:5" ht="15">
      <c r="A792">
        <v>176</v>
      </c>
      <c r="B792" t="s">
        <v>666</v>
      </c>
      <c r="C792" t="str">
        <f t="shared" si="12"/>
        <v>12.00SELEX</v>
      </c>
      <c r="D792" t="s">
        <v>172</v>
      </c>
      <c r="E792" t="s">
        <v>184</v>
      </c>
    </row>
    <row r="793" spans="1:5" ht="15">
      <c r="A793">
        <v>177</v>
      </c>
      <c r="B793" t="s">
        <v>667</v>
      </c>
      <c r="C793" t="str">
        <f t="shared" si="12"/>
        <v>12.01THALES</v>
      </c>
      <c r="D793" t="s">
        <v>172</v>
      </c>
      <c r="E793" t="s">
        <v>185</v>
      </c>
    </row>
    <row r="794" spans="1:5" ht="15">
      <c r="A794">
        <v>178</v>
      </c>
      <c r="B794" t="s">
        <v>668</v>
      </c>
      <c r="C794" t="str">
        <f t="shared" si="12"/>
        <v>12.01.07SELEX</v>
      </c>
      <c r="D794" t="s">
        <v>172</v>
      </c>
      <c r="E794" t="s">
        <v>184</v>
      </c>
    </row>
    <row r="795" spans="1:5" ht="15">
      <c r="A795">
        <v>178</v>
      </c>
      <c r="B795" t="s">
        <v>668</v>
      </c>
      <c r="C795" t="str">
        <f t="shared" si="12"/>
        <v>12.01.07DSNA</v>
      </c>
      <c r="D795" t="s">
        <v>179</v>
      </c>
      <c r="E795" t="s">
        <v>189</v>
      </c>
    </row>
    <row r="796" spans="1:5" ht="15">
      <c r="A796">
        <v>178</v>
      </c>
      <c r="B796" t="s">
        <v>668</v>
      </c>
      <c r="C796" t="str">
        <f t="shared" si="12"/>
        <v>12.01.07INDRA</v>
      </c>
      <c r="D796" t="s">
        <v>179</v>
      </c>
      <c r="E796" t="s">
        <v>188</v>
      </c>
    </row>
    <row r="797" spans="1:5" ht="15">
      <c r="A797">
        <v>178</v>
      </c>
      <c r="B797" t="s">
        <v>668</v>
      </c>
      <c r="C797" t="str">
        <f t="shared" si="12"/>
        <v>12.01.07THALES</v>
      </c>
      <c r="D797" t="s">
        <v>179</v>
      </c>
      <c r="E797" t="s">
        <v>185</v>
      </c>
    </row>
    <row r="798" spans="1:5" ht="15">
      <c r="A798">
        <v>179</v>
      </c>
      <c r="B798" t="s">
        <v>669</v>
      </c>
      <c r="C798" t="str">
        <f t="shared" si="12"/>
        <v>12.01.09SELEX</v>
      </c>
      <c r="D798" t="s">
        <v>172</v>
      </c>
      <c r="E798" t="s">
        <v>184</v>
      </c>
    </row>
    <row r="799" spans="1:5" ht="15">
      <c r="A799">
        <v>179</v>
      </c>
      <c r="B799" t="s">
        <v>669</v>
      </c>
      <c r="C799" t="str">
        <f t="shared" si="12"/>
        <v>12.01.09DFS</v>
      </c>
      <c r="D799" t="s">
        <v>179</v>
      </c>
      <c r="E799" t="s">
        <v>180</v>
      </c>
    </row>
    <row r="800" spans="1:5" ht="15">
      <c r="A800">
        <v>179</v>
      </c>
      <c r="B800" t="s">
        <v>669</v>
      </c>
      <c r="C800" t="str">
        <f t="shared" si="12"/>
        <v>12.01.09INDRA</v>
      </c>
      <c r="D800" t="s">
        <v>179</v>
      </c>
      <c r="E800" t="s">
        <v>188</v>
      </c>
    </row>
    <row r="801" spans="1:5" ht="15">
      <c r="A801">
        <v>180</v>
      </c>
      <c r="B801" t="s">
        <v>670</v>
      </c>
      <c r="C801" t="str">
        <f t="shared" si="12"/>
        <v>12.02THALES</v>
      </c>
      <c r="D801" t="s">
        <v>172</v>
      </c>
      <c r="E801" t="s">
        <v>185</v>
      </c>
    </row>
    <row r="802" spans="1:5" ht="15">
      <c r="A802">
        <v>181</v>
      </c>
      <c r="B802" t="s">
        <v>671</v>
      </c>
      <c r="C802" t="str">
        <f t="shared" si="12"/>
        <v>12.02.01INDRA</v>
      </c>
      <c r="D802" t="s">
        <v>172</v>
      </c>
      <c r="E802" t="s">
        <v>188</v>
      </c>
    </row>
    <row r="803" spans="1:5" ht="15">
      <c r="A803">
        <v>181</v>
      </c>
      <c r="B803" t="s">
        <v>671</v>
      </c>
      <c r="C803" t="str">
        <f t="shared" si="12"/>
        <v>12.02.01DSNA</v>
      </c>
      <c r="D803" t="s">
        <v>179</v>
      </c>
      <c r="E803" t="s">
        <v>189</v>
      </c>
    </row>
    <row r="804" spans="1:5" ht="15">
      <c r="A804">
        <v>181</v>
      </c>
      <c r="B804" t="s">
        <v>671</v>
      </c>
      <c r="C804" t="str">
        <f t="shared" si="12"/>
        <v>12.02.01NORACON</v>
      </c>
      <c r="D804" t="s">
        <v>179</v>
      </c>
      <c r="E804" t="s">
        <v>183</v>
      </c>
    </row>
    <row r="805" spans="1:5" ht="15">
      <c r="A805">
        <v>181</v>
      </c>
      <c r="B805" t="s">
        <v>671</v>
      </c>
      <c r="C805" t="str">
        <f t="shared" si="12"/>
        <v>12.02.01SEAC</v>
      </c>
      <c r="D805" t="s">
        <v>179</v>
      </c>
      <c r="E805" t="s">
        <v>192</v>
      </c>
    </row>
    <row r="806" spans="1:5" ht="15">
      <c r="A806">
        <v>181</v>
      </c>
      <c r="B806" t="s">
        <v>671</v>
      </c>
      <c r="C806" t="str">
        <f t="shared" si="12"/>
        <v>12.02.01SELEX</v>
      </c>
      <c r="D806" t="s">
        <v>179</v>
      </c>
      <c r="E806" t="s">
        <v>184</v>
      </c>
    </row>
    <row r="807" spans="1:5" ht="15">
      <c r="A807">
        <v>182</v>
      </c>
      <c r="B807" t="s">
        <v>672</v>
      </c>
      <c r="C807" t="str">
        <f t="shared" si="12"/>
        <v>12.02.02THALES</v>
      </c>
      <c r="D807" t="s">
        <v>172</v>
      </c>
      <c r="E807" t="s">
        <v>185</v>
      </c>
    </row>
    <row r="808" spans="1:5" ht="15">
      <c r="A808">
        <v>182</v>
      </c>
      <c r="B808" t="s">
        <v>672</v>
      </c>
      <c r="C808" t="str">
        <f t="shared" si="12"/>
        <v>12.02.02DFS</v>
      </c>
      <c r="D808" t="s">
        <v>179</v>
      </c>
      <c r="E808" t="s">
        <v>180</v>
      </c>
    </row>
    <row r="809" spans="1:5" ht="15">
      <c r="A809">
        <v>182</v>
      </c>
      <c r="B809" t="s">
        <v>672</v>
      </c>
      <c r="C809" t="str">
        <f t="shared" si="12"/>
        <v>12.02.02EUROCONTROL</v>
      </c>
      <c r="D809" t="s">
        <v>179</v>
      </c>
      <c r="E809" t="s">
        <v>181</v>
      </c>
    </row>
    <row r="810" spans="1:5" ht="15">
      <c r="A810">
        <v>182</v>
      </c>
      <c r="B810" t="s">
        <v>672</v>
      </c>
      <c r="C810" t="str">
        <f t="shared" si="12"/>
        <v>12.02.02INDRA</v>
      </c>
      <c r="D810" t="s">
        <v>179</v>
      </c>
      <c r="E810" t="s">
        <v>188</v>
      </c>
    </row>
    <row r="811" spans="1:5" ht="15">
      <c r="A811">
        <v>182</v>
      </c>
      <c r="B811" t="s">
        <v>672</v>
      </c>
      <c r="C811" t="str">
        <f t="shared" si="12"/>
        <v>12.02.02NATMIG</v>
      </c>
      <c r="D811" t="s">
        <v>179</v>
      </c>
      <c r="E811" t="s">
        <v>193</v>
      </c>
    </row>
    <row r="812" spans="1:5" ht="15">
      <c r="A812">
        <v>183</v>
      </c>
      <c r="B812" t="s">
        <v>673</v>
      </c>
      <c r="C812" t="str">
        <f t="shared" si="12"/>
        <v>12.03SELEX</v>
      </c>
      <c r="D812" t="s">
        <v>172</v>
      </c>
      <c r="E812" t="s">
        <v>184</v>
      </c>
    </row>
    <row r="813" spans="1:5" ht="15">
      <c r="A813">
        <v>184</v>
      </c>
      <c r="B813" t="s">
        <v>674</v>
      </c>
      <c r="C813" t="str">
        <f t="shared" si="12"/>
        <v>12.03.01THALES</v>
      </c>
      <c r="D813" t="s">
        <v>172</v>
      </c>
      <c r="E813" t="s">
        <v>185</v>
      </c>
    </row>
    <row r="814" spans="1:5" ht="15">
      <c r="A814">
        <v>184</v>
      </c>
      <c r="B814" t="s">
        <v>674</v>
      </c>
      <c r="C814" t="str">
        <f t="shared" si="12"/>
        <v>12.03.01DFS</v>
      </c>
      <c r="D814" t="s">
        <v>179</v>
      </c>
      <c r="E814" t="s">
        <v>180</v>
      </c>
    </row>
    <row r="815" spans="1:5" ht="15">
      <c r="A815">
        <v>184</v>
      </c>
      <c r="B815" t="s">
        <v>674</v>
      </c>
      <c r="C815" t="str">
        <f t="shared" si="12"/>
        <v>12.03.01DSNA</v>
      </c>
      <c r="D815" t="s">
        <v>179</v>
      </c>
      <c r="E815" t="s">
        <v>189</v>
      </c>
    </row>
    <row r="816" spans="1:5" ht="15">
      <c r="A816">
        <v>184</v>
      </c>
      <c r="B816" t="s">
        <v>674</v>
      </c>
      <c r="C816" t="str">
        <f t="shared" si="12"/>
        <v>12.03.01INDRA</v>
      </c>
      <c r="D816" t="s">
        <v>179</v>
      </c>
      <c r="E816" t="s">
        <v>188</v>
      </c>
    </row>
    <row r="817" spans="1:5" ht="15">
      <c r="A817">
        <v>184</v>
      </c>
      <c r="B817" t="s">
        <v>674</v>
      </c>
      <c r="C817" t="str">
        <f t="shared" si="12"/>
        <v>12.03.01SELEX</v>
      </c>
      <c r="D817" t="s">
        <v>179</v>
      </c>
      <c r="E817" t="s">
        <v>184</v>
      </c>
    </row>
    <row r="818" spans="1:5" ht="15">
      <c r="A818">
        <v>185</v>
      </c>
      <c r="B818" t="s">
        <v>675</v>
      </c>
      <c r="C818" t="str">
        <f t="shared" si="12"/>
        <v>12.03.02THALES</v>
      </c>
      <c r="D818" t="s">
        <v>172</v>
      </c>
      <c r="E818" t="s">
        <v>185</v>
      </c>
    </row>
    <row r="819" spans="1:5" ht="15">
      <c r="A819">
        <v>185</v>
      </c>
      <c r="B819" t="s">
        <v>675</v>
      </c>
      <c r="C819" t="str">
        <f t="shared" si="12"/>
        <v>12.03.02DFS</v>
      </c>
      <c r="D819" t="s">
        <v>179</v>
      </c>
      <c r="E819" t="s">
        <v>180</v>
      </c>
    </row>
    <row r="820" spans="1:5" ht="15">
      <c r="A820">
        <v>185</v>
      </c>
      <c r="B820" t="s">
        <v>675</v>
      </c>
      <c r="C820" t="str">
        <f t="shared" si="12"/>
        <v>12.03.02DSNA</v>
      </c>
      <c r="D820" t="s">
        <v>179</v>
      </c>
      <c r="E820" t="s">
        <v>189</v>
      </c>
    </row>
    <row r="821" spans="1:5" ht="15">
      <c r="A821">
        <v>185</v>
      </c>
      <c r="B821" t="s">
        <v>675</v>
      </c>
      <c r="C821" t="str">
        <f t="shared" si="12"/>
        <v>12.03.02EUROCONTROL</v>
      </c>
      <c r="D821" t="s">
        <v>179</v>
      </c>
      <c r="E821" t="s">
        <v>181</v>
      </c>
    </row>
    <row r="822" spans="1:5" ht="15">
      <c r="A822">
        <v>185</v>
      </c>
      <c r="B822" t="s">
        <v>675</v>
      </c>
      <c r="C822" t="str">
        <f t="shared" si="12"/>
        <v>12.03.02INDRA</v>
      </c>
      <c r="D822" t="s">
        <v>179</v>
      </c>
      <c r="E822" t="s">
        <v>188</v>
      </c>
    </row>
    <row r="823" spans="1:5" ht="15">
      <c r="A823">
        <v>185</v>
      </c>
      <c r="B823" t="s">
        <v>675</v>
      </c>
      <c r="C823" t="str">
        <f t="shared" si="12"/>
        <v>12.03.02NATMIG</v>
      </c>
      <c r="D823" t="s">
        <v>179</v>
      </c>
      <c r="E823" t="s">
        <v>193</v>
      </c>
    </row>
    <row r="824" spans="1:5" ht="15">
      <c r="A824">
        <v>185</v>
      </c>
      <c r="B824" t="s">
        <v>675</v>
      </c>
      <c r="C824" t="str">
        <f t="shared" si="12"/>
        <v>12.03.02SELEX</v>
      </c>
      <c r="D824" t="s">
        <v>179</v>
      </c>
      <c r="E824" t="s">
        <v>184</v>
      </c>
    </row>
    <row r="825" spans="1:5" ht="15">
      <c r="A825">
        <v>186</v>
      </c>
      <c r="B825" t="s">
        <v>676</v>
      </c>
      <c r="C825" t="str">
        <f t="shared" si="12"/>
        <v>12.03.03INDRA</v>
      </c>
      <c r="D825" t="s">
        <v>172</v>
      </c>
      <c r="E825" t="s">
        <v>188</v>
      </c>
    </row>
    <row r="826" spans="1:5" ht="15">
      <c r="A826">
        <v>186</v>
      </c>
      <c r="B826" t="s">
        <v>676</v>
      </c>
      <c r="C826" t="str">
        <f t="shared" si="12"/>
        <v>12.03.03AENA</v>
      </c>
      <c r="D826" t="s">
        <v>179</v>
      </c>
      <c r="E826" t="s">
        <v>178</v>
      </c>
    </row>
    <row r="827" spans="1:5" ht="15">
      <c r="A827">
        <v>186</v>
      </c>
      <c r="B827" t="s">
        <v>676</v>
      </c>
      <c r="C827" t="str">
        <f t="shared" si="12"/>
        <v>12.03.03ENAV</v>
      </c>
      <c r="D827" t="s">
        <v>179</v>
      </c>
      <c r="E827" t="s">
        <v>177</v>
      </c>
    </row>
    <row r="828" spans="1:5" ht="15">
      <c r="A828">
        <v>186</v>
      </c>
      <c r="B828" t="s">
        <v>676</v>
      </c>
      <c r="C828" t="str">
        <f t="shared" si="12"/>
        <v>12.03.03EUROCONTROL</v>
      </c>
      <c r="D828" t="s">
        <v>179</v>
      </c>
      <c r="E828" t="s">
        <v>181</v>
      </c>
    </row>
    <row r="829" spans="1:5" ht="15">
      <c r="A829">
        <v>186</v>
      </c>
      <c r="B829" t="s">
        <v>676</v>
      </c>
      <c r="C829" t="str">
        <f t="shared" si="12"/>
        <v>12.03.03NATMIG</v>
      </c>
      <c r="D829" t="s">
        <v>179</v>
      </c>
      <c r="E829" t="s">
        <v>193</v>
      </c>
    </row>
    <row r="830" spans="1:5" ht="15">
      <c r="A830">
        <v>186</v>
      </c>
      <c r="B830" t="s">
        <v>676</v>
      </c>
      <c r="C830" t="str">
        <f t="shared" si="12"/>
        <v>12.03.03THALES</v>
      </c>
      <c r="D830" t="s">
        <v>179</v>
      </c>
      <c r="E830" t="s">
        <v>185</v>
      </c>
    </row>
    <row r="831" spans="1:5" ht="15">
      <c r="A831">
        <v>187</v>
      </c>
      <c r="B831" t="s">
        <v>683</v>
      </c>
      <c r="C831" t="str">
        <f t="shared" si="12"/>
        <v>12.03.04SELEX</v>
      </c>
      <c r="D831" t="s">
        <v>172</v>
      </c>
      <c r="E831" t="s">
        <v>184</v>
      </c>
    </row>
    <row r="832" spans="1:5" ht="15">
      <c r="A832">
        <v>187</v>
      </c>
      <c r="B832" t="s">
        <v>683</v>
      </c>
      <c r="C832" t="str">
        <f t="shared" si="12"/>
        <v>12.03.04ENAV</v>
      </c>
      <c r="D832" t="s">
        <v>179</v>
      </c>
      <c r="E832" t="s">
        <v>177</v>
      </c>
    </row>
    <row r="833" spans="1:5" ht="15">
      <c r="A833">
        <v>187</v>
      </c>
      <c r="B833" t="s">
        <v>683</v>
      </c>
      <c r="C833" t="str">
        <f t="shared" si="12"/>
        <v>12.03.04INDRA</v>
      </c>
      <c r="D833" t="s">
        <v>179</v>
      </c>
      <c r="E833" t="s">
        <v>188</v>
      </c>
    </row>
    <row r="834" spans="1:5" ht="15">
      <c r="A834">
        <v>187</v>
      </c>
      <c r="B834" t="s">
        <v>683</v>
      </c>
      <c r="C834" t="str">
        <f t="shared" si="12"/>
        <v>12.03.04NATMIG</v>
      </c>
      <c r="D834" t="s">
        <v>179</v>
      </c>
      <c r="E834" t="s">
        <v>193</v>
      </c>
    </row>
    <row r="835" spans="1:5" ht="15">
      <c r="A835">
        <v>187</v>
      </c>
      <c r="B835" t="s">
        <v>683</v>
      </c>
      <c r="C835" t="str">
        <f aca="true" t="shared" si="13" ref="C835:C898">B835&amp;E835</f>
        <v>12.03.04THALES</v>
      </c>
      <c r="D835" t="s">
        <v>179</v>
      </c>
      <c r="E835" t="s">
        <v>185</v>
      </c>
    </row>
    <row r="836" spans="1:5" ht="15">
      <c r="A836">
        <v>188</v>
      </c>
      <c r="B836" t="s">
        <v>677</v>
      </c>
      <c r="C836" t="str">
        <f t="shared" si="13"/>
        <v>12.03.05INDRA</v>
      </c>
      <c r="D836" t="s">
        <v>172</v>
      </c>
      <c r="E836" t="s">
        <v>188</v>
      </c>
    </row>
    <row r="837" spans="1:5" ht="15">
      <c r="A837">
        <v>188</v>
      </c>
      <c r="B837" t="s">
        <v>677</v>
      </c>
      <c r="C837" t="str">
        <f t="shared" si="13"/>
        <v>12.03.05DSNA</v>
      </c>
      <c r="D837" t="s">
        <v>179</v>
      </c>
      <c r="E837" t="s">
        <v>189</v>
      </c>
    </row>
    <row r="838" spans="1:5" ht="15">
      <c r="A838">
        <v>189</v>
      </c>
      <c r="B838" t="s">
        <v>678</v>
      </c>
      <c r="C838" t="str">
        <f t="shared" si="13"/>
        <v>12.04THALES</v>
      </c>
      <c r="D838" t="s">
        <v>172</v>
      </c>
      <c r="E838" t="s">
        <v>185</v>
      </c>
    </row>
    <row r="839" spans="1:5" ht="15">
      <c r="A839">
        <v>190</v>
      </c>
      <c r="B839" t="s">
        <v>679</v>
      </c>
      <c r="C839" t="str">
        <f t="shared" si="13"/>
        <v>12.04.01NATMIG</v>
      </c>
      <c r="D839" t="s">
        <v>172</v>
      </c>
      <c r="E839" t="s">
        <v>193</v>
      </c>
    </row>
    <row r="840" spans="1:5" ht="15">
      <c r="A840">
        <v>190</v>
      </c>
      <c r="B840" t="s">
        <v>679</v>
      </c>
      <c r="C840" t="str">
        <f t="shared" si="13"/>
        <v>12.04.01NATS</v>
      </c>
      <c r="D840" t="s">
        <v>179</v>
      </c>
      <c r="E840" t="s">
        <v>182</v>
      </c>
    </row>
    <row r="841" spans="1:5" ht="15">
      <c r="A841">
        <v>190</v>
      </c>
      <c r="B841" t="s">
        <v>679</v>
      </c>
      <c r="C841" t="str">
        <f t="shared" si="13"/>
        <v>12.04.01SELEX</v>
      </c>
      <c r="D841" t="s">
        <v>179</v>
      </c>
      <c r="E841" t="s">
        <v>184</v>
      </c>
    </row>
    <row r="842" spans="1:5" ht="15">
      <c r="A842">
        <v>191</v>
      </c>
      <c r="B842" t="s">
        <v>680</v>
      </c>
      <c r="C842" t="str">
        <f t="shared" si="13"/>
        <v>12.04.03INDRA</v>
      </c>
      <c r="D842" t="s">
        <v>172</v>
      </c>
      <c r="E842" t="s">
        <v>188</v>
      </c>
    </row>
    <row r="843" spans="1:5" ht="15">
      <c r="A843">
        <v>191</v>
      </c>
      <c r="B843" t="s">
        <v>680</v>
      </c>
      <c r="C843" t="str">
        <f t="shared" si="13"/>
        <v>12.04.03AENA</v>
      </c>
      <c r="D843" t="s">
        <v>179</v>
      </c>
      <c r="E843" t="s">
        <v>178</v>
      </c>
    </row>
    <row r="844" spans="1:5" ht="15">
      <c r="A844">
        <v>191</v>
      </c>
      <c r="B844" t="s">
        <v>680</v>
      </c>
      <c r="C844" t="str">
        <f t="shared" si="13"/>
        <v>12.04.03DSNA</v>
      </c>
      <c r="D844" t="s">
        <v>179</v>
      </c>
      <c r="E844" t="s">
        <v>189</v>
      </c>
    </row>
    <row r="845" spans="1:5" ht="15">
      <c r="A845">
        <v>191</v>
      </c>
      <c r="B845" t="s">
        <v>680</v>
      </c>
      <c r="C845" t="str">
        <f t="shared" si="13"/>
        <v>12.04.03NATMIG</v>
      </c>
      <c r="D845" t="s">
        <v>179</v>
      </c>
      <c r="E845" t="s">
        <v>193</v>
      </c>
    </row>
    <row r="846" spans="1:5" ht="15">
      <c r="A846">
        <v>191</v>
      </c>
      <c r="B846" t="s">
        <v>680</v>
      </c>
      <c r="C846" t="str">
        <f t="shared" si="13"/>
        <v>12.04.03SELEX</v>
      </c>
      <c r="D846" t="s">
        <v>179</v>
      </c>
      <c r="E846" t="s">
        <v>184</v>
      </c>
    </row>
    <row r="847" spans="1:5" ht="15">
      <c r="A847">
        <v>191</v>
      </c>
      <c r="B847" t="s">
        <v>680</v>
      </c>
      <c r="C847" t="str">
        <f t="shared" si="13"/>
        <v>12.04.03THALES</v>
      </c>
      <c r="D847" t="s">
        <v>179</v>
      </c>
      <c r="E847" t="s">
        <v>185</v>
      </c>
    </row>
    <row r="848" spans="1:5" ht="15">
      <c r="A848">
        <v>192</v>
      </c>
      <c r="B848" t="s">
        <v>681</v>
      </c>
      <c r="C848" t="str">
        <f t="shared" si="13"/>
        <v>12.04.04THALES</v>
      </c>
      <c r="D848" t="s">
        <v>172</v>
      </c>
      <c r="E848" t="s">
        <v>185</v>
      </c>
    </row>
    <row r="849" spans="1:5" ht="15">
      <c r="A849">
        <v>192</v>
      </c>
      <c r="B849" t="s">
        <v>681</v>
      </c>
      <c r="C849" t="str">
        <f t="shared" si="13"/>
        <v>12.04.04DFS</v>
      </c>
      <c r="D849" t="s">
        <v>179</v>
      </c>
      <c r="E849" t="s">
        <v>180</v>
      </c>
    </row>
    <row r="850" spans="1:5" ht="15">
      <c r="A850">
        <v>192</v>
      </c>
      <c r="B850" t="s">
        <v>681</v>
      </c>
      <c r="C850" t="str">
        <f t="shared" si="13"/>
        <v>12.04.04DSNA</v>
      </c>
      <c r="D850" t="s">
        <v>179</v>
      </c>
      <c r="E850" t="s">
        <v>189</v>
      </c>
    </row>
    <row r="851" spans="1:5" ht="15">
      <c r="A851">
        <v>192</v>
      </c>
      <c r="B851" t="s">
        <v>681</v>
      </c>
      <c r="C851" t="str">
        <f t="shared" si="13"/>
        <v>12.04.04INDRA</v>
      </c>
      <c r="D851" t="s">
        <v>179</v>
      </c>
      <c r="E851" t="s">
        <v>188</v>
      </c>
    </row>
    <row r="852" spans="1:5" ht="15">
      <c r="A852">
        <v>192</v>
      </c>
      <c r="B852" t="s">
        <v>681</v>
      </c>
      <c r="C852" t="str">
        <f t="shared" si="13"/>
        <v>12.04.04SELEX</v>
      </c>
      <c r="D852" t="s">
        <v>179</v>
      </c>
      <c r="E852" t="s">
        <v>184</v>
      </c>
    </row>
    <row r="853" spans="1:5" ht="15">
      <c r="A853">
        <v>193</v>
      </c>
      <c r="B853" t="s">
        <v>682</v>
      </c>
      <c r="C853" t="str">
        <f t="shared" si="13"/>
        <v>12.04.06NATMIG</v>
      </c>
      <c r="D853" t="s">
        <v>172</v>
      </c>
      <c r="E853" t="s">
        <v>193</v>
      </c>
    </row>
    <row r="854" spans="1:5" ht="15">
      <c r="A854">
        <v>193</v>
      </c>
      <c r="B854" t="s">
        <v>682</v>
      </c>
      <c r="C854" t="str">
        <f t="shared" si="13"/>
        <v>12.04.06FREQUENTIS</v>
      </c>
      <c r="D854" t="s">
        <v>179</v>
      </c>
      <c r="E854" t="s">
        <v>191</v>
      </c>
    </row>
    <row r="855" spans="1:5" ht="15">
      <c r="A855">
        <v>193</v>
      </c>
      <c r="B855" t="s">
        <v>682</v>
      </c>
      <c r="C855" t="str">
        <f t="shared" si="13"/>
        <v>12.04.06NORACON</v>
      </c>
      <c r="D855" t="s">
        <v>179</v>
      </c>
      <c r="E855" t="s">
        <v>183</v>
      </c>
    </row>
    <row r="856" spans="1:5" ht="15">
      <c r="A856">
        <v>194</v>
      </c>
      <c r="B856" t="s">
        <v>684</v>
      </c>
      <c r="C856" t="str">
        <f t="shared" si="13"/>
        <v>12.04.07NATMIG</v>
      </c>
      <c r="D856" t="s">
        <v>172</v>
      </c>
      <c r="E856" t="s">
        <v>193</v>
      </c>
    </row>
    <row r="857" spans="1:5" ht="15">
      <c r="A857">
        <v>194</v>
      </c>
      <c r="B857" t="s">
        <v>684</v>
      </c>
      <c r="C857" t="str">
        <f t="shared" si="13"/>
        <v>12.04.07EUROCONTROL</v>
      </c>
      <c r="D857" t="s">
        <v>179</v>
      </c>
      <c r="E857" t="s">
        <v>181</v>
      </c>
    </row>
    <row r="858" spans="1:5" ht="15">
      <c r="A858">
        <v>194</v>
      </c>
      <c r="B858" t="s">
        <v>684</v>
      </c>
      <c r="C858" t="str">
        <f t="shared" si="13"/>
        <v>12.04.07FREQUENTIS</v>
      </c>
      <c r="D858" t="s">
        <v>179</v>
      </c>
      <c r="E858" t="s">
        <v>191</v>
      </c>
    </row>
    <row r="859" spans="1:5" ht="15">
      <c r="A859">
        <v>194</v>
      </c>
      <c r="B859" t="s">
        <v>684</v>
      </c>
      <c r="C859" t="str">
        <f t="shared" si="13"/>
        <v>12.04.07INDRA</v>
      </c>
      <c r="D859" t="s">
        <v>179</v>
      </c>
      <c r="E859" t="s">
        <v>188</v>
      </c>
    </row>
    <row r="860" spans="1:5" ht="15">
      <c r="A860">
        <v>194</v>
      </c>
      <c r="B860" t="s">
        <v>684</v>
      </c>
      <c r="C860" t="str">
        <f t="shared" si="13"/>
        <v>12.04.07NORACON</v>
      </c>
      <c r="D860" t="s">
        <v>179</v>
      </c>
      <c r="E860" t="s">
        <v>183</v>
      </c>
    </row>
    <row r="861" spans="1:5" ht="15">
      <c r="A861">
        <v>194</v>
      </c>
      <c r="B861" t="s">
        <v>684</v>
      </c>
      <c r="C861" t="str">
        <f t="shared" si="13"/>
        <v>12.04.07SELEX</v>
      </c>
      <c r="D861" t="s">
        <v>179</v>
      </c>
      <c r="E861" t="s">
        <v>184</v>
      </c>
    </row>
    <row r="862" spans="1:5" ht="15">
      <c r="A862">
        <v>195</v>
      </c>
      <c r="B862" t="s">
        <v>685</v>
      </c>
      <c r="C862" t="str">
        <f t="shared" si="13"/>
        <v>12.04.08NATMIG</v>
      </c>
      <c r="D862" t="s">
        <v>172</v>
      </c>
      <c r="E862" t="s">
        <v>193</v>
      </c>
    </row>
    <row r="863" spans="1:5" ht="15">
      <c r="A863">
        <v>195</v>
      </c>
      <c r="B863" t="s">
        <v>685</v>
      </c>
      <c r="C863" t="str">
        <f t="shared" si="13"/>
        <v>12.04.08INDRA</v>
      </c>
      <c r="D863" t="s">
        <v>179</v>
      </c>
      <c r="E863" t="s">
        <v>188</v>
      </c>
    </row>
    <row r="864" spans="1:5" ht="15">
      <c r="A864">
        <v>195</v>
      </c>
      <c r="B864" t="s">
        <v>685</v>
      </c>
      <c r="C864" t="str">
        <f t="shared" si="13"/>
        <v>12.04.08NORACON</v>
      </c>
      <c r="D864" t="s">
        <v>179</v>
      </c>
      <c r="E864" t="s">
        <v>183</v>
      </c>
    </row>
    <row r="865" spans="1:5" ht="15">
      <c r="A865">
        <v>195</v>
      </c>
      <c r="B865" t="s">
        <v>685</v>
      </c>
      <c r="C865" t="str">
        <f t="shared" si="13"/>
        <v>12.04.08SELEX</v>
      </c>
      <c r="D865" t="s">
        <v>179</v>
      </c>
      <c r="E865" t="s">
        <v>184</v>
      </c>
    </row>
    <row r="866" spans="1:5" ht="15">
      <c r="A866">
        <v>196</v>
      </c>
      <c r="B866" t="s">
        <v>686</v>
      </c>
      <c r="C866" t="str">
        <f t="shared" si="13"/>
        <v>12.04.09NATMIG</v>
      </c>
      <c r="D866" t="s">
        <v>172</v>
      </c>
      <c r="E866" t="s">
        <v>193</v>
      </c>
    </row>
    <row r="867" spans="1:5" ht="15">
      <c r="A867">
        <v>196</v>
      </c>
      <c r="B867" t="s">
        <v>686</v>
      </c>
      <c r="C867" t="str">
        <f t="shared" si="13"/>
        <v>12.04.09ALENIA</v>
      </c>
      <c r="D867" t="s">
        <v>179</v>
      </c>
      <c r="E867" t="s">
        <v>187</v>
      </c>
    </row>
    <row r="868" spans="1:5" ht="15">
      <c r="A868">
        <v>197</v>
      </c>
      <c r="B868" t="s">
        <v>687</v>
      </c>
      <c r="C868" t="str">
        <f t="shared" si="13"/>
        <v>12.04.10FREQUENTIS</v>
      </c>
      <c r="D868" t="s">
        <v>179</v>
      </c>
      <c r="E868" t="s">
        <v>191</v>
      </c>
    </row>
    <row r="869" spans="1:5" ht="15">
      <c r="A869">
        <v>197</v>
      </c>
      <c r="B869" t="s">
        <v>687</v>
      </c>
      <c r="C869" t="str">
        <f t="shared" si="13"/>
        <v>12.04.10INDRA</v>
      </c>
      <c r="D869" t="s">
        <v>179</v>
      </c>
      <c r="E869" t="s">
        <v>188</v>
      </c>
    </row>
    <row r="870" spans="1:5" ht="15">
      <c r="A870">
        <v>197</v>
      </c>
      <c r="B870" t="s">
        <v>687</v>
      </c>
      <c r="C870" t="str">
        <f t="shared" si="13"/>
        <v>12.04.10NORACON</v>
      </c>
      <c r="D870" t="s">
        <v>179</v>
      </c>
      <c r="E870" t="s">
        <v>183</v>
      </c>
    </row>
    <row r="871" spans="1:5" ht="15">
      <c r="A871">
        <v>198</v>
      </c>
      <c r="B871" t="s">
        <v>688</v>
      </c>
      <c r="C871" t="str">
        <f t="shared" si="13"/>
        <v>12.05FREQUENTIS</v>
      </c>
      <c r="D871" t="s">
        <v>172</v>
      </c>
      <c r="E871" t="s">
        <v>191</v>
      </c>
    </row>
    <row r="872" spans="1:5" ht="15">
      <c r="A872">
        <v>199</v>
      </c>
      <c r="B872" t="s">
        <v>689</v>
      </c>
      <c r="C872" t="str">
        <f t="shared" si="13"/>
        <v>12.05.02SELEX</v>
      </c>
      <c r="D872" t="s">
        <v>172</v>
      </c>
      <c r="E872" t="s">
        <v>184</v>
      </c>
    </row>
    <row r="873" spans="1:5" ht="15">
      <c r="A873">
        <v>199</v>
      </c>
      <c r="B873" t="s">
        <v>689</v>
      </c>
      <c r="C873" t="str">
        <f t="shared" si="13"/>
        <v>12.05.02DFS</v>
      </c>
      <c r="D873" t="s">
        <v>179</v>
      </c>
      <c r="E873" t="s">
        <v>180</v>
      </c>
    </row>
    <row r="874" spans="1:5" ht="15">
      <c r="A874">
        <v>199</v>
      </c>
      <c r="B874" t="s">
        <v>689</v>
      </c>
      <c r="C874" t="str">
        <f t="shared" si="13"/>
        <v>12.05.02FREQUENTIS</v>
      </c>
      <c r="D874" t="s">
        <v>179</v>
      </c>
      <c r="E874" t="s">
        <v>191</v>
      </c>
    </row>
    <row r="875" spans="1:5" ht="15">
      <c r="A875">
        <v>199</v>
      </c>
      <c r="B875" t="s">
        <v>689</v>
      </c>
      <c r="C875" t="str">
        <f t="shared" si="13"/>
        <v>12.05.02INDRA</v>
      </c>
      <c r="D875" t="s">
        <v>179</v>
      </c>
      <c r="E875" t="s">
        <v>188</v>
      </c>
    </row>
    <row r="876" spans="1:5" ht="15">
      <c r="A876">
        <v>199</v>
      </c>
      <c r="B876" t="s">
        <v>689</v>
      </c>
      <c r="C876" t="str">
        <f t="shared" si="13"/>
        <v>12.05.02THALES</v>
      </c>
      <c r="D876" t="s">
        <v>179</v>
      </c>
      <c r="E876" t="s">
        <v>185</v>
      </c>
    </row>
    <row r="877" spans="1:5" ht="15">
      <c r="A877">
        <v>200</v>
      </c>
      <c r="B877" t="s">
        <v>690</v>
      </c>
      <c r="C877" t="str">
        <f t="shared" si="13"/>
        <v>12.05.03THALES</v>
      </c>
      <c r="D877" t="s">
        <v>172</v>
      </c>
      <c r="E877" t="s">
        <v>185</v>
      </c>
    </row>
    <row r="878" spans="1:5" ht="15">
      <c r="A878">
        <v>200</v>
      </c>
      <c r="B878" t="s">
        <v>690</v>
      </c>
      <c r="C878" t="str">
        <f t="shared" si="13"/>
        <v>12.05.03DFS</v>
      </c>
      <c r="D878" t="s">
        <v>179</v>
      </c>
      <c r="E878" t="s">
        <v>180</v>
      </c>
    </row>
    <row r="879" spans="1:5" ht="15">
      <c r="A879">
        <v>200</v>
      </c>
      <c r="B879" t="s">
        <v>690</v>
      </c>
      <c r="C879" t="str">
        <f t="shared" si="13"/>
        <v>12.05.03INDRA</v>
      </c>
      <c r="D879" t="s">
        <v>179</v>
      </c>
      <c r="E879" t="s">
        <v>188</v>
      </c>
    </row>
    <row r="880" spans="1:5" ht="15">
      <c r="A880">
        <v>200</v>
      </c>
      <c r="B880" t="s">
        <v>690</v>
      </c>
      <c r="C880" t="str">
        <f t="shared" si="13"/>
        <v>12.05.03SELEX</v>
      </c>
      <c r="D880" t="s">
        <v>179</v>
      </c>
      <c r="E880" t="s">
        <v>184</v>
      </c>
    </row>
    <row r="881" spans="1:5" ht="15">
      <c r="A881">
        <v>201</v>
      </c>
      <c r="B881" t="s">
        <v>691</v>
      </c>
      <c r="C881" t="str">
        <f t="shared" si="13"/>
        <v>12.05.04INDRA</v>
      </c>
      <c r="D881" t="s">
        <v>172</v>
      </c>
      <c r="E881" t="s">
        <v>188</v>
      </c>
    </row>
    <row r="882" spans="1:5" ht="15">
      <c r="A882">
        <v>201</v>
      </c>
      <c r="B882" t="s">
        <v>691</v>
      </c>
      <c r="C882" t="str">
        <f t="shared" si="13"/>
        <v>12.05.04DFS</v>
      </c>
      <c r="D882" t="s">
        <v>179</v>
      </c>
      <c r="E882" t="s">
        <v>180</v>
      </c>
    </row>
    <row r="883" spans="1:5" ht="15">
      <c r="A883">
        <v>201</v>
      </c>
      <c r="B883" t="s">
        <v>691</v>
      </c>
      <c r="C883" t="str">
        <f t="shared" si="13"/>
        <v>12.05.04DSNA</v>
      </c>
      <c r="D883" t="s">
        <v>179</v>
      </c>
      <c r="E883" t="s">
        <v>189</v>
      </c>
    </row>
    <row r="884" spans="1:5" ht="15">
      <c r="A884">
        <v>201</v>
      </c>
      <c r="B884" t="s">
        <v>691</v>
      </c>
      <c r="C884" t="str">
        <f t="shared" si="13"/>
        <v>12.05.04EUROCONTROL</v>
      </c>
      <c r="D884" t="s">
        <v>179</v>
      </c>
      <c r="E884" t="s">
        <v>181</v>
      </c>
    </row>
    <row r="885" spans="1:5" ht="15">
      <c r="A885">
        <v>201</v>
      </c>
      <c r="B885" t="s">
        <v>691</v>
      </c>
      <c r="C885" t="str">
        <f t="shared" si="13"/>
        <v>12.05.04FREQUENTIS</v>
      </c>
      <c r="D885" t="s">
        <v>179</v>
      </c>
      <c r="E885" t="s">
        <v>191</v>
      </c>
    </row>
    <row r="886" spans="1:5" ht="15">
      <c r="A886">
        <v>201</v>
      </c>
      <c r="B886" t="s">
        <v>691</v>
      </c>
      <c r="C886" t="str">
        <f t="shared" si="13"/>
        <v>12.05.04SEAC</v>
      </c>
      <c r="D886" t="s">
        <v>179</v>
      </c>
      <c r="E886" t="s">
        <v>192</v>
      </c>
    </row>
    <row r="887" spans="1:5" ht="15">
      <c r="A887">
        <v>201</v>
      </c>
      <c r="B887" t="s">
        <v>691</v>
      </c>
      <c r="C887" t="str">
        <f t="shared" si="13"/>
        <v>12.05.04SELEX</v>
      </c>
      <c r="D887" t="s">
        <v>179</v>
      </c>
      <c r="E887" t="s">
        <v>184</v>
      </c>
    </row>
    <row r="888" spans="1:5" ht="15">
      <c r="A888">
        <v>201</v>
      </c>
      <c r="B888" t="s">
        <v>691</v>
      </c>
      <c r="C888" t="str">
        <f t="shared" si="13"/>
        <v>12.05.04THALES</v>
      </c>
      <c r="D888" t="s">
        <v>179</v>
      </c>
      <c r="E888" t="s">
        <v>185</v>
      </c>
    </row>
    <row r="889" spans="1:5" ht="15">
      <c r="A889">
        <v>202</v>
      </c>
      <c r="B889" t="s">
        <v>692</v>
      </c>
      <c r="C889" t="str">
        <f t="shared" si="13"/>
        <v>12.05.05FREQUENTIS</v>
      </c>
      <c r="D889" t="s">
        <v>172</v>
      </c>
      <c r="E889" t="s">
        <v>191</v>
      </c>
    </row>
    <row r="890" spans="1:5" ht="15">
      <c r="A890">
        <v>202</v>
      </c>
      <c r="B890" t="s">
        <v>692</v>
      </c>
      <c r="C890" t="str">
        <f t="shared" si="13"/>
        <v>12.05.05DSNA</v>
      </c>
      <c r="D890" t="s">
        <v>179</v>
      </c>
      <c r="E890" t="s">
        <v>189</v>
      </c>
    </row>
    <row r="891" spans="1:5" ht="15">
      <c r="A891">
        <v>202</v>
      </c>
      <c r="B891" t="s">
        <v>692</v>
      </c>
      <c r="C891" t="str">
        <f t="shared" si="13"/>
        <v>12.05.05INDRA</v>
      </c>
      <c r="D891" t="s">
        <v>179</v>
      </c>
      <c r="E891" t="s">
        <v>188</v>
      </c>
    </row>
    <row r="892" spans="1:5" ht="15">
      <c r="A892">
        <v>202</v>
      </c>
      <c r="B892" t="s">
        <v>692</v>
      </c>
      <c r="C892" t="str">
        <f t="shared" si="13"/>
        <v>12.05.05THALES</v>
      </c>
      <c r="D892" t="s">
        <v>179</v>
      </c>
      <c r="E892" t="s">
        <v>185</v>
      </c>
    </row>
    <row r="893" spans="1:5" ht="15">
      <c r="A893">
        <v>203</v>
      </c>
      <c r="B893" t="s">
        <v>693</v>
      </c>
      <c r="C893" t="str">
        <f t="shared" si="13"/>
        <v>12.05.07FREQUENTIS</v>
      </c>
      <c r="D893" t="s">
        <v>172</v>
      </c>
      <c r="E893" t="s">
        <v>191</v>
      </c>
    </row>
    <row r="894" spans="1:5" ht="15">
      <c r="A894">
        <v>203</v>
      </c>
      <c r="B894" t="s">
        <v>693</v>
      </c>
      <c r="C894" t="str">
        <f t="shared" si="13"/>
        <v>12.05.07DFS</v>
      </c>
      <c r="D894" t="s">
        <v>179</v>
      </c>
      <c r="E894" t="s">
        <v>180</v>
      </c>
    </row>
    <row r="895" spans="1:5" ht="15">
      <c r="A895">
        <v>203</v>
      </c>
      <c r="B895" t="s">
        <v>693</v>
      </c>
      <c r="C895" t="str">
        <f t="shared" si="13"/>
        <v>12.05.07INDRA</v>
      </c>
      <c r="D895" t="s">
        <v>179</v>
      </c>
      <c r="E895" t="s">
        <v>188</v>
      </c>
    </row>
    <row r="896" spans="1:5" ht="15">
      <c r="A896">
        <v>203</v>
      </c>
      <c r="B896" t="s">
        <v>693</v>
      </c>
      <c r="C896" t="str">
        <f t="shared" si="13"/>
        <v>12.05.07SELEX</v>
      </c>
      <c r="D896" t="s">
        <v>179</v>
      </c>
      <c r="E896" t="s">
        <v>184</v>
      </c>
    </row>
    <row r="897" spans="1:5" ht="15">
      <c r="A897">
        <v>204</v>
      </c>
      <c r="B897" t="s">
        <v>694</v>
      </c>
      <c r="C897" t="str">
        <f t="shared" si="13"/>
        <v>12.06INDRA</v>
      </c>
      <c r="D897" t="s">
        <v>172</v>
      </c>
      <c r="E897" t="s">
        <v>188</v>
      </c>
    </row>
    <row r="898" spans="1:5" ht="15">
      <c r="A898">
        <v>205</v>
      </c>
      <c r="B898" t="s">
        <v>695</v>
      </c>
      <c r="C898" t="str">
        <f t="shared" si="13"/>
        <v>12.06.02INDRA</v>
      </c>
      <c r="D898" t="s">
        <v>172</v>
      </c>
      <c r="E898" t="s">
        <v>188</v>
      </c>
    </row>
    <row r="899" spans="1:5" ht="15">
      <c r="A899">
        <v>205</v>
      </c>
      <c r="B899" t="s">
        <v>695</v>
      </c>
      <c r="C899" t="str">
        <f aca="true" t="shared" si="14" ref="C899:C962">B899&amp;E899</f>
        <v>12.06.02EUROCONTROL</v>
      </c>
      <c r="D899" t="s">
        <v>179</v>
      </c>
      <c r="E899" t="s">
        <v>181</v>
      </c>
    </row>
    <row r="900" spans="1:5" ht="15">
      <c r="A900">
        <v>205</v>
      </c>
      <c r="B900" t="s">
        <v>695</v>
      </c>
      <c r="C900" t="str">
        <f t="shared" si="14"/>
        <v>12.06.02NATMIG</v>
      </c>
      <c r="D900" t="s">
        <v>179</v>
      </c>
      <c r="E900" t="s">
        <v>193</v>
      </c>
    </row>
    <row r="901" spans="1:5" ht="15">
      <c r="A901">
        <v>205</v>
      </c>
      <c r="B901" t="s">
        <v>695</v>
      </c>
      <c r="C901" t="str">
        <f t="shared" si="14"/>
        <v>12.06.02SEAC</v>
      </c>
      <c r="D901" t="s">
        <v>179</v>
      </c>
      <c r="E901" t="s">
        <v>192</v>
      </c>
    </row>
    <row r="902" spans="1:5" ht="15">
      <c r="A902">
        <v>205</v>
      </c>
      <c r="B902" t="s">
        <v>695</v>
      </c>
      <c r="C902" t="str">
        <f t="shared" si="14"/>
        <v>12.06.02THALES</v>
      </c>
      <c r="D902" t="s">
        <v>179</v>
      </c>
      <c r="E902" t="s">
        <v>185</v>
      </c>
    </row>
    <row r="903" spans="1:5" ht="15">
      <c r="A903">
        <v>206</v>
      </c>
      <c r="B903" t="s">
        <v>696</v>
      </c>
      <c r="C903" t="str">
        <f t="shared" si="14"/>
        <v>12.06.03SELEX</v>
      </c>
      <c r="D903" t="s">
        <v>172</v>
      </c>
      <c r="E903" t="s">
        <v>184</v>
      </c>
    </row>
    <row r="904" spans="1:5" ht="15">
      <c r="A904">
        <v>206</v>
      </c>
      <c r="B904" t="s">
        <v>696</v>
      </c>
      <c r="C904" t="str">
        <f t="shared" si="14"/>
        <v>12.06.03INDRA</v>
      </c>
      <c r="D904" t="s">
        <v>179</v>
      </c>
      <c r="E904" t="s">
        <v>188</v>
      </c>
    </row>
    <row r="905" spans="1:5" ht="15">
      <c r="A905">
        <v>206</v>
      </c>
      <c r="B905" t="s">
        <v>696</v>
      </c>
      <c r="C905" t="str">
        <f t="shared" si="14"/>
        <v>12.06.03NORACON</v>
      </c>
      <c r="D905" t="s">
        <v>179</v>
      </c>
      <c r="E905" t="s">
        <v>183</v>
      </c>
    </row>
    <row r="906" spans="1:5" ht="15">
      <c r="A906">
        <v>206</v>
      </c>
      <c r="B906" t="s">
        <v>696</v>
      </c>
      <c r="C906" t="str">
        <f t="shared" si="14"/>
        <v>12.06.03THALES</v>
      </c>
      <c r="D906" t="s">
        <v>179</v>
      </c>
      <c r="E906" t="s">
        <v>185</v>
      </c>
    </row>
    <row r="907" spans="1:5" ht="15">
      <c r="A907">
        <v>207</v>
      </c>
      <c r="B907" t="s">
        <v>697</v>
      </c>
      <c r="C907" t="str">
        <f t="shared" si="14"/>
        <v>12.06.07SELEX</v>
      </c>
      <c r="D907" t="s">
        <v>172</v>
      </c>
      <c r="E907" t="s">
        <v>184</v>
      </c>
    </row>
    <row r="908" spans="1:5" ht="15">
      <c r="A908">
        <v>207</v>
      </c>
      <c r="B908" t="s">
        <v>697</v>
      </c>
      <c r="C908" t="str">
        <f t="shared" si="14"/>
        <v>12.06.07DSNA</v>
      </c>
      <c r="D908" t="s">
        <v>179</v>
      </c>
      <c r="E908" t="s">
        <v>189</v>
      </c>
    </row>
    <row r="909" spans="1:5" ht="15">
      <c r="A909">
        <v>207</v>
      </c>
      <c r="B909" t="s">
        <v>697</v>
      </c>
      <c r="C909" t="str">
        <f t="shared" si="14"/>
        <v>12.06.07EUROCONTROL</v>
      </c>
      <c r="D909" t="s">
        <v>179</v>
      </c>
      <c r="E909" t="s">
        <v>181</v>
      </c>
    </row>
    <row r="910" spans="1:5" ht="15">
      <c r="A910">
        <v>207</v>
      </c>
      <c r="B910" t="s">
        <v>697</v>
      </c>
      <c r="C910" t="str">
        <f t="shared" si="14"/>
        <v>12.06.07INDRA</v>
      </c>
      <c r="D910" t="s">
        <v>179</v>
      </c>
      <c r="E910" t="s">
        <v>188</v>
      </c>
    </row>
    <row r="911" spans="1:5" ht="15">
      <c r="A911">
        <v>208</v>
      </c>
      <c r="B911" t="s">
        <v>698</v>
      </c>
      <c r="C911" t="str">
        <f t="shared" si="14"/>
        <v>12.06.08INDRA</v>
      </c>
      <c r="D911" t="s">
        <v>172</v>
      </c>
      <c r="E911" t="s">
        <v>188</v>
      </c>
    </row>
    <row r="912" spans="1:5" ht="15">
      <c r="A912">
        <v>208</v>
      </c>
      <c r="B912" t="s">
        <v>698</v>
      </c>
      <c r="C912" t="str">
        <f t="shared" si="14"/>
        <v>12.06.08EUROCONTROL</v>
      </c>
      <c r="D912" t="s">
        <v>179</v>
      </c>
      <c r="E912" t="s">
        <v>181</v>
      </c>
    </row>
    <row r="913" spans="1:5" ht="15">
      <c r="A913">
        <v>208</v>
      </c>
      <c r="B913" t="s">
        <v>698</v>
      </c>
      <c r="C913" t="str">
        <f t="shared" si="14"/>
        <v>12.06.08NATS</v>
      </c>
      <c r="D913" t="s">
        <v>179</v>
      </c>
      <c r="E913" t="s">
        <v>182</v>
      </c>
    </row>
    <row r="914" spans="1:5" ht="15">
      <c r="A914">
        <v>208</v>
      </c>
      <c r="B914" t="s">
        <v>698</v>
      </c>
      <c r="C914" t="str">
        <f t="shared" si="14"/>
        <v>12.06.08THALES</v>
      </c>
      <c r="D914" t="s">
        <v>179</v>
      </c>
      <c r="E914" t="s">
        <v>185</v>
      </c>
    </row>
    <row r="915" spans="1:5" ht="15">
      <c r="A915">
        <v>209</v>
      </c>
      <c r="B915" t="s">
        <v>739</v>
      </c>
      <c r="C915" t="str">
        <f t="shared" si="14"/>
        <v>12.06.09INDRA</v>
      </c>
      <c r="D915" t="s">
        <v>172</v>
      </c>
      <c r="E915" t="s">
        <v>188</v>
      </c>
    </row>
    <row r="916" spans="1:5" ht="15">
      <c r="A916">
        <v>209</v>
      </c>
      <c r="B916" t="s">
        <v>739</v>
      </c>
      <c r="C916" t="str">
        <f t="shared" si="14"/>
        <v>12.06.09AENA</v>
      </c>
      <c r="D916" t="s">
        <v>179</v>
      </c>
      <c r="E916" t="s">
        <v>178</v>
      </c>
    </row>
    <row r="917" spans="1:5" ht="15">
      <c r="A917">
        <v>209</v>
      </c>
      <c r="B917" t="s">
        <v>739</v>
      </c>
      <c r="C917" t="str">
        <f t="shared" si="14"/>
        <v>12.06.09FREQUENTIS</v>
      </c>
      <c r="D917" t="s">
        <v>179</v>
      </c>
      <c r="E917" t="s">
        <v>191</v>
      </c>
    </row>
    <row r="918" spans="1:5" ht="15">
      <c r="A918">
        <v>209</v>
      </c>
      <c r="B918" t="s">
        <v>739</v>
      </c>
      <c r="C918" t="str">
        <f t="shared" si="14"/>
        <v>12.06.09NATS</v>
      </c>
      <c r="D918" t="s">
        <v>179</v>
      </c>
      <c r="E918" t="s">
        <v>182</v>
      </c>
    </row>
    <row r="919" spans="1:5" ht="15">
      <c r="A919">
        <v>209</v>
      </c>
      <c r="B919" t="s">
        <v>739</v>
      </c>
      <c r="C919" t="str">
        <f t="shared" si="14"/>
        <v>12.06.09SELEX</v>
      </c>
      <c r="D919" t="s">
        <v>179</v>
      </c>
      <c r="E919" t="s">
        <v>184</v>
      </c>
    </row>
    <row r="920" spans="1:5" ht="15">
      <c r="A920">
        <v>210</v>
      </c>
      <c r="B920" t="s">
        <v>740</v>
      </c>
      <c r="C920" t="str">
        <f t="shared" si="14"/>
        <v>12.07INDRA</v>
      </c>
      <c r="D920" t="s">
        <v>172</v>
      </c>
      <c r="E920" t="s">
        <v>188</v>
      </c>
    </row>
    <row r="921" spans="1:5" ht="15">
      <c r="A921">
        <v>211</v>
      </c>
      <c r="B921" t="s">
        <v>741</v>
      </c>
      <c r="C921" t="str">
        <f t="shared" si="14"/>
        <v>12.07.03INDRA</v>
      </c>
      <c r="D921" t="s">
        <v>172</v>
      </c>
      <c r="E921" t="s">
        <v>188</v>
      </c>
    </row>
    <row r="922" spans="1:5" ht="15">
      <c r="A922">
        <v>212</v>
      </c>
      <c r="B922" t="s">
        <v>742</v>
      </c>
      <c r="C922" t="str">
        <f t="shared" si="14"/>
        <v>12.07.05SELEX</v>
      </c>
      <c r="D922" t="s">
        <v>172</v>
      </c>
      <c r="E922" t="s">
        <v>184</v>
      </c>
    </row>
    <row r="923" spans="1:5" ht="15">
      <c r="A923">
        <v>212</v>
      </c>
      <c r="B923" t="s">
        <v>742</v>
      </c>
      <c r="C923" t="str">
        <f t="shared" si="14"/>
        <v>12.07.05THALES</v>
      </c>
      <c r="D923" t="s">
        <v>179</v>
      </c>
      <c r="E923" t="s">
        <v>185</v>
      </c>
    </row>
    <row r="924" spans="1:5" ht="15">
      <c r="A924">
        <v>259</v>
      </c>
      <c r="B924" t="s">
        <v>743</v>
      </c>
      <c r="C924" t="str">
        <f t="shared" si="14"/>
        <v>13.00EUROCONTROL</v>
      </c>
      <c r="D924" t="s">
        <v>172</v>
      </c>
      <c r="E924" t="s">
        <v>181</v>
      </c>
    </row>
    <row r="925" spans="1:5" ht="15">
      <c r="A925">
        <v>260</v>
      </c>
      <c r="B925" t="s">
        <v>744</v>
      </c>
      <c r="C925" t="str">
        <f t="shared" si="14"/>
        <v>13.01EUROCONTROL</v>
      </c>
      <c r="D925" t="s">
        <v>172</v>
      </c>
      <c r="E925" t="s">
        <v>181</v>
      </c>
    </row>
    <row r="926" spans="1:5" ht="15">
      <c r="A926">
        <v>261</v>
      </c>
      <c r="B926" t="s">
        <v>745</v>
      </c>
      <c r="C926" t="str">
        <f t="shared" si="14"/>
        <v>13.01.01ENAV</v>
      </c>
      <c r="D926" t="s">
        <v>179</v>
      </c>
      <c r="E926" t="s">
        <v>177</v>
      </c>
    </row>
    <row r="927" spans="1:5" ht="15">
      <c r="A927">
        <v>261</v>
      </c>
      <c r="B927" t="s">
        <v>745</v>
      </c>
      <c r="C927" t="str">
        <f t="shared" si="14"/>
        <v>13.01.01INDRA</v>
      </c>
      <c r="D927" t="s">
        <v>179</v>
      </c>
      <c r="E927" t="s">
        <v>188</v>
      </c>
    </row>
    <row r="928" spans="1:5" ht="15">
      <c r="A928">
        <v>261</v>
      </c>
      <c r="B928" t="s">
        <v>745</v>
      </c>
      <c r="C928" t="str">
        <f t="shared" si="14"/>
        <v>13.01.01NATS</v>
      </c>
      <c r="D928" t="s">
        <v>179</v>
      </c>
      <c r="E928" t="s">
        <v>182</v>
      </c>
    </row>
    <row r="929" spans="1:5" ht="15">
      <c r="A929">
        <v>261</v>
      </c>
      <c r="B929" t="s">
        <v>745</v>
      </c>
      <c r="C929" t="str">
        <f t="shared" si="14"/>
        <v>13.01.01THALES</v>
      </c>
      <c r="D929" t="s">
        <v>179</v>
      </c>
      <c r="E929" t="s">
        <v>185</v>
      </c>
    </row>
    <row r="930" spans="1:5" ht="15">
      <c r="A930">
        <v>262</v>
      </c>
      <c r="B930" t="s">
        <v>746</v>
      </c>
      <c r="C930" t="str">
        <f t="shared" si="14"/>
        <v>13.01.04THALES</v>
      </c>
      <c r="D930" t="s">
        <v>172</v>
      </c>
      <c r="E930" t="s">
        <v>185</v>
      </c>
    </row>
    <row r="931" spans="1:5" ht="15">
      <c r="A931">
        <v>262</v>
      </c>
      <c r="B931" t="s">
        <v>746</v>
      </c>
      <c r="C931" t="str">
        <f t="shared" si="14"/>
        <v>13.01.04INDRA</v>
      </c>
      <c r="D931" t="s">
        <v>179</v>
      </c>
      <c r="E931" t="s">
        <v>188</v>
      </c>
    </row>
    <row r="932" spans="1:5" ht="15">
      <c r="A932">
        <v>262</v>
      </c>
      <c r="B932" t="s">
        <v>746</v>
      </c>
      <c r="C932" t="str">
        <f t="shared" si="14"/>
        <v>13.01.04NATS</v>
      </c>
      <c r="D932" t="s">
        <v>179</v>
      </c>
      <c r="E932" t="s">
        <v>182</v>
      </c>
    </row>
    <row r="933" spans="1:5" ht="15">
      <c r="A933">
        <v>263</v>
      </c>
      <c r="B933" t="s">
        <v>747</v>
      </c>
      <c r="C933" t="str">
        <f t="shared" si="14"/>
        <v>13.02THALES</v>
      </c>
      <c r="D933" t="s">
        <v>172</v>
      </c>
      <c r="E933" t="s">
        <v>185</v>
      </c>
    </row>
    <row r="934" spans="1:5" ht="15">
      <c r="A934">
        <v>264</v>
      </c>
      <c r="B934" t="s">
        <v>699</v>
      </c>
      <c r="C934" t="str">
        <f t="shared" si="14"/>
        <v>13.02.01INDRA</v>
      </c>
      <c r="D934" t="s">
        <v>172</v>
      </c>
      <c r="E934" t="s">
        <v>188</v>
      </c>
    </row>
    <row r="935" spans="1:5" ht="15">
      <c r="A935">
        <v>264</v>
      </c>
      <c r="B935" t="s">
        <v>699</v>
      </c>
      <c r="C935" t="str">
        <f t="shared" si="14"/>
        <v>13.02.01DFS</v>
      </c>
      <c r="D935" t="s">
        <v>179</v>
      </c>
      <c r="E935" t="s">
        <v>180</v>
      </c>
    </row>
    <row r="936" spans="1:5" ht="15">
      <c r="A936">
        <v>264</v>
      </c>
      <c r="B936" t="s">
        <v>699</v>
      </c>
      <c r="C936" t="str">
        <f t="shared" si="14"/>
        <v>13.02.01ENAV</v>
      </c>
      <c r="D936" t="s">
        <v>179</v>
      </c>
      <c r="E936" t="s">
        <v>177</v>
      </c>
    </row>
    <row r="937" spans="1:5" ht="15">
      <c r="A937">
        <v>264</v>
      </c>
      <c r="B937" t="s">
        <v>699</v>
      </c>
      <c r="C937" t="str">
        <f t="shared" si="14"/>
        <v>13.02.01EUROCONTROL</v>
      </c>
      <c r="D937" t="s">
        <v>179</v>
      </c>
      <c r="E937" t="s">
        <v>181</v>
      </c>
    </row>
    <row r="938" spans="1:5" ht="15">
      <c r="A938">
        <v>264</v>
      </c>
      <c r="B938" t="s">
        <v>699</v>
      </c>
      <c r="C938" t="str">
        <f t="shared" si="14"/>
        <v>13.02.01FREQUENTIS</v>
      </c>
      <c r="D938" t="s">
        <v>179</v>
      </c>
      <c r="E938" t="s">
        <v>191</v>
      </c>
    </row>
    <row r="939" spans="1:5" ht="15">
      <c r="A939">
        <v>264</v>
      </c>
      <c r="B939" t="s">
        <v>699</v>
      </c>
      <c r="C939" t="str">
        <f t="shared" si="14"/>
        <v>13.02.01NATS</v>
      </c>
      <c r="D939" t="s">
        <v>179</v>
      </c>
      <c r="E939" t="s">
        <v>182</v>
      </c>
    </row>
    <row r="940" spans="1:5" ht="15">
      <c r="A940">
        <v>264</v>
      </c>
      <c r="B940" t="s">
        <v>699</v>
      </c>
      <c r="C940" t="str">
        <f t="shared" si="14"/>
        <v>13.02.01SELEX</v>
      </c>
      <c r="D940" t="s">
        <v>179</v>
      </c>
      <c r="E940" t="s">
        <v>184</v>
      </c>
    </row>
    <row r="941" spans="1:5" ht="15">
      <c r="A941">
        <v>265</v>
      </c>
      <c r="B941" t="s">
        <v>700</v>
      </c>
      <c r="C941" t="str">
        <f t="shared" si="14"/>
        <v>13.02.02FREQUENTIS</v>
      </c>
      <c r="D941" t="s">
        <v>172</v>
      </c>
      <c r="E941" t="s">
        <v>191</v>
      </c>
    </row>
    <row r="942" spans="1:5" ht="15">
      <c r="A942">
        <v>265</v>
      </c>
      <c r="B942" t="s">
        <v>700</v>
      </c>
      <c r="C942" t="str">
        <f t="shared" si="14"/>
        <v>13.02.02DFS</v>
      </c>
      <c r="D942" t="s">
        <v>179</v>
      </c>
      <c r="E942" t="s">
        <v>180</v>
      </c>
    </row>
    <row r="943" spans="1:5" ht="15">
      <c r="A943">
        <v>265</v>
      </c>
      <c r="B943" t="s">
        <v>700</v>
      </c>
      <c r="C943" t="str">
        <f t="shared" si="14"/>
        <v>13.02.02ENAV</v>
      </c>
      <c r="D943" t="s">
        <v>179</v>
      </c>
      <c r="E943" t="s">
        <v>177</v>
      </c>
    </row>
    <row r="944" spans="1:5" ht="15">
      <c r="A944">
        <v>265</v>
      </c>
      <c r="B944" t="s">
        <v>700</v>
      </c>
      <c r="C944" t="str">
        <f t="shared" si="14"/>
        <v>13.02.02EUROCONTROL</v>
      </c>
      <c r="D944" t="s">
        <v>179</v>
      </c>
      <c r="E944" t="s">
        <v>181</v>
      </c>
    </row>
    <row r="945" spans="1:5" ht="15">
      <c r="A945">
        <v>265</v>
      </c>
      <c r="B945" t="s">
        <v>700</v>
      </c>
      <c r="C945" t="str">
        <f t="shared" si="14"/>
        <v>13.02.02NORACON</v>
      </c>
      <c r="D945" t="s">
        <v>179</v>
      </c>
      <c r="E945" t="s">
        <v>183</v>
      </c>
    </row>
    <row r="946" spans="1:5" ht="15">
      <c r="A946">
        <v>265</v>
      </c>
      <c r="B946" t="s">
        <v>700</v>
      </c>
      <c r="C946" t="str">
        <f t="shared" si="14"/>
        <v>13.02.02THALES</v>
      </c>
      <c r="D946" t="s">
        <v>179</v>
      </c>
      <c r="E946" t="s">
        <v>185</v>
      </c>
    </row>
    <row r="947" spans="1:5" ht="15">
      <c r="A947">
        <v>266</v>
      </c>
      <c r="B947" t="s">
        <v>701</v>
      </c>
      <c r="C947" t="str">
        <f t="shared" si="14"/>
        <v>13.02.03EUROCONTROL</v>
      </c>
      <c r="D947" t="s">
        <v>172</v>
      </c>
      <c r="E947" t="s">
        <v>181</v>
      </c>
    </row>
    <row r="948" spans="1:5" ht="15">
      <c r="A948">
        <v>266</v>
      </c>
      <c r="B948" t="s">
        <v>701</v>
      </c>
      <c r="C948" t="str">
        <f t="shared" si="14"/>
        <v>13.02.03AENA</v>
      </c>
      <c r="D948" t="s">
        <v>179</v>
      </c>
      <c r="E948" t="s">
        <v>178</v>
      </c>
    </row>
    <row r="949" spans="1:5" ht="15">
      <c r="A949">
        <v>266</v>
      </c>
      <c r="B949" t="s">
        <v>701</v>
      </c>
      <c r="C949" t="str">
        <f t="shared" si="14"/>
        <v>13.02.03ENAV</v>
      </c>
      <c r="D949" t="s">
        <v>179</v>
      </c>
      <c r="E949" t="s">
        <v>177</v>
      </c>
    </row>
    <row r="950" spans="1:5" ht="15">
      <c r="A950">
        <v>266</v>
      </c>
      <c r="B950" t="s">
        <v>701</v>
      </c>
      <c r="C950" t="str">
        <f t="shared" si="14"/>
        <v>13.02.03INDRA</v>
      </c>
      <c r="D950" t="s">
        <v>179</v>
      </c>
      <c r="E950" t="s">
        <v>188</v>
      </c>
    </row>
    <row r="951" spans="1:5" ht="15">
      <c r="A951">
        <v>266</v>
      </c>
      <c r="B951" t="s">
        <v>701</v>
      </c>
      <c r="C951" t="str">
        <f t="shared" si="14"/>
        <v>13.02.03NATS</v>
      </c>
      <c r="D951" t="s">
        <v>179</v>
      </c>
      <c r="E951" t="s">
        <v>182</v>
      </c>
    </row>
    <row r="952" spans="1:5" ht="15">
      <c r="A952">
        <v>266</v>
      </c>
      <c r="B952" t="s">
        <v>701</v>
      </c>
      <c r="C952" t="str">
        <f t="shared" si="14"/>
        <v>13.02.03SELEX</v>
      </c>
      <c r="D952" t="s">
        <v>179</v>
      </c>
      <c r="E952" t="s">
        <v>184</v>
      </c>
    </row>
    <row r="953" spans="1:5" ht="15">
      <c r="A953">
        <v>267</v>
      </c>
      <c r="B953" t="s">
        <v>702</v>
      </c>
      <c r="C953" t="str">
        <f t="shared" si="14"/>
        <v>13.02.04EUROCONTROL</v>
      </c>
      <c r="D953" t="s">
        <v>172</v>
      </c>
      <c r="E953" t="s">
        <v>181</v>
      </c>
    </row>
    <row r="954" spans="1:5" ht="15">
      <c r="A954">
        <v>267</v>
      </c>
      <c r="B954" t="s">
        <v>702</v>
      </c>
      <c r="C954" t="str">
        <f t="shared" si="14"/>
        <v>13.02.04INDRA</v>
      </c>
      <c r="D954" t="s">
        <v>179</v>
      </c>
      <c r="E954" t="s">
        <v>188</v>
      </c>
    </row>
    <row r="955" spans="1:5" ht="15">
      <c r="A955">
        <v>267</v>
      </c>
      <c r="B955" t="s">
        <v>702</v>
      </c>
      <c r="C955" t="str">
        <f t="shared" si="14"/>
        <v>13.02.04SELEX</v>
      </c>
      <c r="D955" t="s">
        <v>179</v>
      </c>
      <c r="E955" t="s">
        <v>184</v>
      </c>
    </row>
    <row r="956" spans="1:5" ht="15">
      <c r="A956">
        <v>214</v>
      </c>
      <c r="B956" t="s">
        <v>703</v>
      </c>
      <c r="C956" t="str">
        <f t="shared" si="14"/>
        <v>14.00SELEX</v>
      </c>
      <c r="D956" t="s">
        <v>172</v>
      </c>
      <c r="E956" t="s">
        <v>184</v>
      </c>
    </row>
    <row r="957" spans="1:5" ht="15">
      <c r="A957">
        <v>214</v>
      </c>
      <c r="B957" t="s">
        <v>703</v>
      </c>
      <c r="C957" t="str">
        <f t="shared" si="14"/>
        <v>14.00THALES</v>
      </c>
      <c r="D957" t="s">
        <v>172</v>
      </c>
      <c r="E957" t="s">
        <v>185</v>
      </c>
    </row>
    <row r="958" spans="1:5" ht="15">
      <c r="A958">
        <v>215</v>
      </c>
      <c r="B958" t="s">
        <v>704</v>
      </c>
      <c r="C958" t="str">
        <f t="shared" si="14"/>
        <v>14.01SELEX</v>
      </c>
      <c r="D958" t="s">
        <v>172</v>
      </c>
      <c r="E958" t="s">
        <v>184</v>
      </c>
    </row>
    <row r="959" spans="1:5" ht="15">
      <c r="A959">
        <v>216</v>
      </c>
      <c r="B959" t="s">
        <v>705</v>
      </c>
      <c r="C959" t="str">
        <f t="shared" si="14"/>
        <v>14.01.01EUROCONTROL</v>
      </c>
      <c r="D959" t="s">
        <v>172</v>
      </c>
      <c r="E959" t="s">
        <v>181</v>
      </c>
    </row>
    <row r="960" spans="1:5" ht="15">
      <c r="A960">
        <v>216</v>
      </c>
      <c r="B960" t="s">
        <v>705</v>
      </c>
      <c r="C960" t="str">
        <f t="shared" si="14"/>
        <v>14.01.01FREQUENTIS</v>
      </c>
      <c r="D960" t="s">
        <v>179</v>
      </c>
      <c r="E960" t="s">
        <v>191</v>
      </c>
    </row>
    <row r="961" spans="1:5" ht="15">
      <c r="A961">
        <v>216</v>
      </c>
      <c r="B961" t="s">
        <v>705</v>
      </c>
      <c r="C961" t="str">
        <f t="shared" si="14"/>
        <v>14.01.01INDRA</v>
      </c>
      <c r="D961" t="s">
        <v>179</v>
      </c>
      <c r="E961" t="s">
        <v>188</v>
      </c>
    </row>
    <row r="962" spans="1:5" ht="15">
      <c r="A962">
        <v>216</v>
      </c>
      <c r="B962" t="s">
        <v>705</v>
      </c>
      <c r="C962" t="str">
        <f t="shared" si="14"/>
        <v>14.01.01NATMIG</v>
      </c>
      <c r="D962" t="s">
        <v>179</v>
      </c>
      <c r="E962" t="s">
        <v>193</v>
      </c>
    </row>
    <row r="963" spans="1:5" ht="15">
      <c r="A963">
        <v>216</v>
      </c>
      <c r="B963" t="s">
        <v>705</v>
      </c>
      <c r="C963" t="str">
        <f aca="true" t="shared" si="15" ref="C963:C1026">B963&amp;E963</f>
        <v>14.01.01THALES</v>
      </c>
      <c r="D963" t="s">
        <v>179</v>
      </c>
      <c r="E963" t="s">
        <v>185</v>
      </c>
    </row>
    <row r="964" spans="1:5" ht="15">
      <c r="A964">
        <v>217</v>
      </c>
      <c r="B964" t="s">
        <v>706</v>
      </c>
      <c r="C964" t="str">
        <f t="shared" si="15"/>
        <v>14.01.02EUROCONTROL</v>
      </c>
      <c r="D964" t="s">
        <v>172</v>
      </c>
      <c r="E964" t="s">
        <v>181</v>
      </c>
    </row>
    <row r="965" spans="1:5" ht="15">
      <c r="A965">
        <v>217</v>
      </c>
      <c r="B965" t="s">
        <v>706</v>
      </c>
      <c r="C965" t="str">
        <f t="shared" si="15"/>
        <v>14.01.02FREQUENTIS</v>
      </c>
      <c r="D965" t="s">
        <v>179</v>
      </c>
      <c r="E965" t="s">
        <v>191</v>
      </c>
    </row>
    <row r="966" spans="1:5" ht="15">
      <c r="A966">
        <v>217</v>
      </c>
      <c r="B966" t="s">
        <v>706</v>
      </c>
      <c r="C966" t="str">
        <f t="shared" si="15"/>
        <v>14.01.02INDRA</v>
      </c>
      <c r="D966" t="s">
        <v>179</v>
      </c>
      <c r="E966" t="s">
        <v>188</v>
      </c>
    </row>
    <row r="967" spans="1:5" ht="15">
      <c r="A967">
        <v>217</v>
      </c>
      <c r="B967" t="s">
        <v>706</v>
      </c>
      <c r="C967" t="str">
        <f t="shared" si="15"/>
        <v>14.01.02NATMIG</v>
      </c>
      <c r="D967" t="s">
        <v>179</v>
      </c>
      <c r="E967" t="s">
        <v>193</v>
      </c>
    </row>
    <row r="968" spans="1:5" ht="15">
      <c r="A968">
        <v>217</v>
      </c>
      <c r="B968" t="s">
        <v>706</v>
      </c>
      <c r="C968" t="str">
        <f t="shared" si="15"/>
        <v>14.01.02THALES</v>
      </c>
      <c r="D968" t="s">
        <v>179</v>
      </c>
      <c r="E968" t="s">
        <v>185</v>
      </c>
    </row>
    <row r="969" spans="1:5" ht="15">
      <c r="A969">
        <v>218</v>
      </c>
      <c r="B969" t="s">
        <v>707</v>
      </c>
      <c r="C969" t="str">
        <f t="shared" si="15"/>
        <v>14.01.03INDRA</v>
      </c>
      <c r="D969" t="s">
        <v>172</v>
      </c>
      <c r="E969" t="s">
        <v>188</v>
      </c>
    </row>
    <row r="970" spans="1:5" ht="15">
      <c r="A970">
        <v>218</v>
      </c>
      <c r="B970" t="s">
        <v>707</v>
      </c>
      <c r="C970" t="str">
        <f t="shared" si="15"/>
        <v>14.01.03ENAV</v>
      </c>
      <c r="D970" t="s">
        <v>179</v>
      </c>
      <c r="E970" t="s">
        <v>177</v>
      </c>
    </row>
    <row r="971" spans="1:5" ht="15">
      <c r="A971">
        <v>218</v>
      </c>
      <c r="B971" t="s">
        <v>707</v>
      </c>
      <c r="C971" t="str">
        <f t="shared" si="15"/>
        <v>14.01.03EUROCONTROL</v>
      </c>
      <c r="D971" t="s">
        <v>179</v>
      </c>
      <c r="E971" t="s">
        <v>181</v>
      </c>
    </row>
    <row r="972" spans="1:5" ht="15">
      <c r="A972">
        <v>218</v>
      </c>
      <c r="B972" t="s">
        <v>707</v>
      </c>
      <c r="C972" t="str">
        <f t="shared" si="15"/>
        <v>14.01.03FREQUENTIS</v>
      </c>
      <c r="D972" t="s">
        <v>179</v>
      </c>
      <c r="E972" t="s">
        <v>191</v>
      </c>
    </row>
    <row r="973" spans="1:5" ht="15">
      <c r="A973">
        <v>218</v>
      </c>
      <c r="B973" t="s">
        <v>707</v>
      </c>
      <c r="C973" t="str">
        <f t="shared" si="15"/>
        <v>14.01.03NORACON</v>
      </c>
      <c r="D973" t="s">
        <v>179</v>
      </c>
      <c r="E973" t="s">
        <v>183</v>
      </c>
    </row>
    <row r="974" spans="1:5" ht="15">
      <c r="A974">
        <v>218</v>
      </c>
      <c r="B974" t="s">
        <v>707</v>
      </c>
      <c r="C974" t="str">
        <f t="shared" si="15"/>
        <v>14.01.03THALES</v>
      </c>
      <c r="D974" t="s">
        <v>179</v>
      </c>
      <c r="E974" t="s">
        <v>185</v>
      </c>
    </row>
    <row r="975" spans="1:5" ht="15">
      <c r="A975">
        <v>219</v>
      </c>
      <c r="B975" t="s">
        <v>708</v>
      </c>
      <c r="C975" t="str">
        <f t="shared" si="15"/>
        <v>14.01.04SELEX</v>
      </c>
      <c r="D975" t="s">
        <v>172</v>
      </c>
      <c r="E975" t="s">
        <v>184</v>
      </c>
    </row>
    <row r="976" spans="1:5" ht="15">
      <c r="A976">
        <v>219</v>
      </c>
      <c r="B976" t="s">
        <v>708</v>
      </c>
      <c r="C976" t="str">
        <f t="shared" si="15"/>
        <v>14.01.04AIRBUS</v>
      </c>
      <c r="D976" t="s">
        <v>179</v>
      </c>
      <c r="E976" t="s">
        <v>186</v>
      </c>
    </row>
    <row r="977" spans="1:5" ht="15">
      <c r="A977">
        <v>219</v>
      </c>
      <c r="B977" t="s">
        <v>708</v>
      </c>
      <c r="C977" t="str">
        <f t="shared" si="15"/>
        <v>14.01.04EUROCONTROL</v>
      </c>
      <c r="D977" t="s">
        <v>179</v>
      </c>
      <c r="E977" t="s">
        <v>181</v>
      </c>
    </row>
    <row r="978" spans="1:5" ht="15">
      <c r="A978">
        <v>219</v>
      </c>
      <c r="B978" t="s">
        <v>708</v>
      </c>
      <c r="C978" t="str">
        <f t="shared" si="15"/>
        <v>14.01.04FREQUENTIS</v>
      </c>
      <c r="D978" t="s">
        <v>179</v>
      </c>
      <c r="E978" t="s">
        <v>191</v>
      </c>
    </row>
    <row r="979" spans="1:5" ht="15">
      <c r="A979">
        <v>219</v>
      </c>
      <c r="B979" t="s">
        <v>708</v>
      </c>
      <c r="C979" t="str">
        <f t="shared" si="15"/>
        <v>14.01.04HONEYWELL</v>
      </c>
      <c r="D979" t="s">
        <v>179</v>
      </c>
      <c r="E979" t="s">
        <v>190</v>
      </c>
    </row>
    <row r="980" spans="1:5" ht="15">
      <c r="A980">
        <v>219</v>
      </c>
      <c r="B980" t="s">
        <v>708</v>
      </c>
      <c r="C980" t="str">
        <f t="shared" si="15"/>
        <v>14.01.04INDRA</v>
      </c>
      <c r="D980" t="s">
        <v>179</v>
      </c>
      <c r="E980" t="s">
        <v>188</v>
      </c>
    </row>
    <row r="981" spans="1:5" ht="15">
      <c r="A981">
        <v>219</v>
      </c>
      <c r="B981" t="s">
        <v>708</v>
      </c>
      <c r="C981" t="str">
        <f t="shared" si="15"/>
        <v>14.01.04THALES</v>
      </c>
      <c r="D981" t="s">
        <v>179</v>
      </c>
      <c r="E981" t="s">
        <v>185</v>
      </c>
    </row>
    <row r="982" spans="1:5" ht="15">
      <c r="A982">
        <v>220</v>
      </c>
      <c r="B982" t="s">
        <v>709</v>
      </c>
      <c r="C982" t="str">
        <f t="shared" si="15"/>
        <v>14.02INDRA</v>
      </c>
      <c r="D982" t="s">
        <v>172</v>
      </c>
      <c r="E982" t="s">
        <v>188</v>
      </c>
    </row>
    <row r="983" spans="1:5" ht="15">
      <c r="A983">
        <v>221</v>
      </c>
      <c r="B983" t="s">
        <v>710</v>
      </c>
      <c r="C983" t="str">
        <f t="shared" si="15"/>
        <v>14.02.01INDRA</v>
      </c>
      <c r="D983" t="s">
        <v>172</v>
      </c>
      <c r="E983" t="s">
        <v>188</v>
      </c>
    </row>
    <row r="984" spans="1:5" ht="15">
      <c r="A984">
        <v>221</v>
      </c>
      <c r="B984" t="s">
        <v>710</v>
      </c>
      <c r="C984" t="str">
        <f t="shared" si="15"/>
        <v>14.02.01EUROCONTROL</v>
      </c>
      <c r="D984" t="s">
        <v>179</v>
      </c>
      <c r="E984" t="s">
        <v>181</v>
      </c>
    </row>
    <row r="985" spans="1:5" ht="15">
      <c r="A985">
        <v>221</v>
      </c>
      <c r="B985" t="s">
        <v>710</v>
      </c>
      <c r="C985" t="str">
        <f t="shared" si="15"/>
        <v>14.02.01FREQUENTIS</v>
      </c>
      <c r="D985" t="s">
        <v>179</v>
      </c>
      <c r="E985" t="s">
        <v>191</v>
      </c>
    </row>
    <row r="986" spans="1:5" ht="15">
      <c r="A986">
        <v>221</v>
      </c>
      <c r="B986" t="s">
        <v>710</v>
      </c>
      <c r="C986" t="str">
        <f t="shared" si="15"/>
        <v>14.02.01THALES</v>
      </c>
      <c r="D986" t="s">
        <v>179</v>
      </c>
      <c r="E986" t="s">
        <v>185</v>
      </c>
    </row>
    <row r="987" spans="1:5" ht="15">
      <c r="A987">
        <v>222</v>
      </c>
      <c r="B987" t="s">
        <v>711</v>
      </c>
      <c r="C987" t="str">
        <f t="shared" si="15"/>
        <v>14.02.02THALES</v>
      </c>
      <c r="D987" t="s">
        <v>172</v>
      </c>
      <c r="E987" t="s">
        <v>185</v>
      </c>
    </row>
    <row r="988" spans="1:5" ht="15">
      <c r="A988">
        <v>222</v>
      </c>
      <c r="B988" t="s">
        <v>711</v>
      </c>
      <c r="C988" t="str">
        <f t="shared" si="15"/>
        <v>14.02.02DFS</v>
      </c>
      <c r="D988" t="s">
        <v>179</v>
      </c>
      <c r="E988" t="s">
        <v>180</v>
      </c>
    </row>
    <row r="989" spans="1:5" ht="15">
      <c r="A989">
        <v>222</v>
      </c>
      <c r="B989" t="s">
        <v>711</v>
      </c>
      <c r="C989" t="str">
        <f t="shared" si="15"/>
        <v>14.02.02EUROCONTROL</v>
      </c>
      <c r="D989" t="s">
        <v>179</v>
      </c>
      <c r="E989" t="s">
        <v>181</v>
      </c>
    </row>
    <row r="990" spans="1:5" ht="15">
      <c r="A990">
        <v>222</v>
      </c>
      <c r="B990" t="s">
        <v>711</v>
      </c>
      <c r="C990" t="str">
        <f t="shared" si="15"/>
        <v>14.02.02INDRA</v>
      </c>
      <c r="D990" t="s">
        <v>179</v>
      </c>
      <c r="E990" t="s">
        <v>188</v>
      </c>
    </row>
    <row r="991" spans="1:5" ht="15">
      <c r="A991">
        <v>222</v>
      </c>
      <c r="B991" t="s">
        <v>711</v>
      </c>
      <c r="C991" t="str">
        <f t="shared" si="15"/>
        <v>14.02.02NATMIG</v>
      </c>
      <c r="D991" t="s">
        <v>179</v>
      </c>
      <c r="E991" t="s">
        <v>193</v>
      </c>
    </row>
    <row r="992" spans="1:5" ht="15">
      <c r="A992">
        <v>223</v>
      </c>
      <c r="B992" t="s">
        <v>712</v>
      </c>
      <c r="C992" t="str">
        <f t="shared" si="15"/>
        <v>14.02.03INDRA</v>
      </c>
      <c r="D992" t="s">
        <v>172</v>
      </c>
      <c r="E992" t="s">
        <v>188</v>
      </c>
    </row>
    <row r="993" spans="1:5" ht="15">
      <c r="A993">
        <v>223</v>
      </c>
      <c r="B993" t="s">
        <v>712</v>
      </c>
      <c r="C993" t="str">
        <f t="shared" si="15"/>
        <v>14.02.03EUROCONTROL</v>
      </c>
      <c r="D993" t="s">
        <v>179</v>
      </c>
      <c r="E993" t="s">
        <v>181</v>
      </c>
    </row>
    <row r="994" spans="1:5" ht="15">
      <c r="A994">
        <v>223</v>
      </c>
      <c r="B994" t="s">
        <v>712</v>
      </c>
      <c r="C994" t="str">
        <f t="shared" si="15"/>
        <v>14.02.03FREQUENTIS</v>
      </c>
      <c r="D994" t="s">
        <v>179</v>
      </c>
      <c r="E994" t="s">
        <v>191</v>
      </c>
    </row>
    <row r="995" spans="1:5" ht="15">
      <c r="A995">
        <v>223</v>
      </c>
      <c r="B995" t="s">
        <v>712</v>
      </c>
      <c r="C995" t="str">
        <f t="shared" si="15"/>
        <v>14.02.03NORACON</v>
      </c>
      <c r="D995" t="s">
        <v>179</v>
      </c>
      <c r="E995" t="s">
        <v>183</v>
      </c>
    </row>
    <row r="996" spans="1:5" ht="15">
      <c r="A996">
        <v>223</v>
      </c>
      <c r="B996" t="s">
        <v>712</v>
      </c>
      <c r="C996" t="str">
        <f t="shared" si="15"/>
        <v>14.02.03THALES</v>
      </c>
      <c r="D996" t="s">
        <v>179</v>
      </c>
      <c r="E996" t="s">
        <v>185</v>
      </c>
    </row>
    <row r="997" spans="1:5" ht="15">
      <c r="A997">
        <v>224</v>
      </c>
      <c r="B997" t="s">
        <v>713</v>
      </c>
      <c r="C997" t="str">
        <f t="shared" si="15"/>
        <v>14.02.09THALES</v>
      </c>
      <c r="D997" t="s">
        <v>172</v>
      </c>
      <c r="E997" t="s">
        <v>185</v>
      </c>
    </row>
    <row r="998" spans="1:5" ht="15">
      <c r="A998">
        <v>224</v>
      </c>
      <c r="B998" t="s">
        <v>713</v>
      </c>
      <c r="C998" t="str">
        <f t="shared" si="15"/>
        <v>14.02.09EUROCONTROL</v>
      </c>
      <c r="D998" t="s">
        <v>179</v>
      </c>
      <c r="E998" t="s">
        <v>181</v>
      </c>
    </row>
    <row r="999" spans="1:5" ht="15">
      <c r="A999">
        <v>224</v>
      </c>
      <c r="B999" t="s">
        <v>713</v>
      </c>
      <c r="C999" t="str">
        <f t="shared" si="15"/>
        <v>14.02.09FREQUENTIS</v>
      </c>
      <c r="D999" t="s">
        <v>179</v>
      </c>
      <c r="E999" t="s">
        <v>191</v>
      </c>
    </row>
    <row r="1000" spans="1:5" ht="15">
      <c r="A1000">
        <v>224</v>
      </c>
      <c r="B1000" t="s">
        <v>713</v>
      </c>
      <c r="C1000" t="str">
        <f t="shared" si="15"/>
        <v>14.02.09INDRA</v>
      </c>
      <c r="D1000" t="s">
        <v>179</v>
      </c>
      <c r="E1000" t="s">
        <v>188</v>
      </c>
    </row>
    <row r="1001" spans="1:5" ht="15">
      <c r="A1001">
        <v>224</v>
      </c>
      <c r="B1001" t="s">
        <v>713</v>
      </c>
      <c r="C1001" t="str">
        <f t="shared" si="15"/>
        <v>14.02.09NATMIG</v>
      </c>
      <c r="D1001" t="s">
        <v>179</v>
      </c>
      <c r="E1001" t="s">
        <v>193</v>
      </c>
    </row>
    <row r="1002" spans="1:5" ht="15">
      <c r="A1002">
        <v>225</v>
      </c>
      <c r="B1002" t="s">
        <v>717</v>
      </c>
      <c r="C1002" t="str">
        <f t="shared" si="15"/>
        <v>14.04EUROCONTROL</v>
      </c>
      <c r="D1002" t="s">
        <v>172</v>
      </c>
      <c r="E1002" t="s">
        <v>181</v>
      </c>
    </row>
    <row r="1003" spans="1:5" ht="15">
      <c r="A1003">
        <v>225</v>
      </c>
      <c r="B1003" t="s">
        <v>717</v>
      </c>
      <c r="C1003" t="str">
        <f t="shared" si="15"/>
        <v>14.04DSNA</v>
      </c>
      <c r="D1003" t="s">
        <v>179</v>
      </c>
      <c r="E1003" t="s">
        <v>189</v>
      </c>
    </row>
    <row r="1004" spans="1:5" ht="15">
      <c r="A1004">
        <v>225</v>
      </c>
      <c r="B1004" t="s">
        <v>717</v>
      </c>
      <c r="C1004" t="str">
        <f t="shared" si="15"/>
        <v>14.04FREQUENTIS</v>
      </c>
      <c r="D1004" t="s">
        <v>179</v>
      </c>
      <c r="E1004" t="s">
        <v>191</v>
      </c>
    </row>
    <row r="1005" spans="1:5" ht="15">
      <c r="A1005">
        <v>225</v>
      </c>
      <c r="B1005" t="s">
        <v>717</v>
      </c>
      <c r="C1005" t="str">
        <f t="shared" si="15"/>
        <v>14.04INDRA</v>
      </c>
      <c r="D1005" t="s">
        <v>179</v>
      </c>
      <c r="E1005" t="s">
        <v>188</v>
      </c>
    </row>
    <row r="1006" spans="1:5" ht="15">
      <c r="A1006">
        <v>225</v>
      </c>
      <c r="B1006" t="s">
        <v>717</v>
      </c>
      <c r="C1006" t="str">
        <f t="shared" si="15"/>
        <v>14.04NORACON</v>
      </c>
      <c r="D1006" t="s">
        <v>179</v>
      </c>
      <c r="E1006" t="s">
        <v>183</v>
      </c>
    </row>
    <row r="1007" spans="1:5" ht="15">
      <c r="A1007">
        <v>225</v>
      </c>
      <c r="B1007" t="s">
        <v>717</v>
      </c>
      <c r="C1007" t="str">
        <f t="shared" si="15"/>
        <v>14.04THALES</v>
      </c>
      <c r="D1007" t="s">
        <v>179</v>
      </c>
      <c r="E1007" t="s">
        <v>185</v>
      </c>
    </row>
    <row r="1008" spans="1:5" ht="15">
      <c r="A1008">
        <v>227</v>
      </c>
      <c r="B1008" t="s">
        <v>714</v>
      </c>
      <c r="C1008" t="str">
        <f t="shared" si="15"/>
        <v>15.00SELEX</v>
      </c>
      <c r="D1008" t="s">
        <v>172</v>
      </c>
      <c r="E1008" t="s">
        <v>184</v>
      </c>
    </row>
    <row r="1009" spans="1:5" ht="15">
      <c r="A1009">
        <v>227</v>
      </c>
      <c r="B1009" t="s">
        <v>714</v>
      </c>
      <c r="C1009" t="str">
        <f t="shared" si="15"/>
        <v>15.00THALES</v>
      </c>
      <c r="D1009" t="s">
        <v>172</v>
      </c>
      <c r="E1009" t="s">
        <v>185</v>
      </c>
    </row>
    <row r="1010" spans="1:5" ht="15">
      <c r="A1010">
        <v>229</v>
      </c>
      <c r="B1010" t="s">
        <v>715</v>
      </c>
      <c r="C1010" t="str">
        <f t="shared" si="15"/>
        <v>15.01.06EUROCONTROL</v>
      </c>
      <c r="D1010" t="s">
        <v>172</v>
      </c>
      <c r="E1010" t="s">
        <v>181</v>
      </c>
    </row>
    <row r="1011" spans="1:5" ht="15">
      <c r="A1011">
        <v>229</v>
      </c>
      <c r="B1011" t="s">
        <v>715</v>
      </c>
      <c r="C1011" t="str">
        <f t="shared" si="15"/>
        <v>15.01.06DFS</v>
      </c>
      <c r="D1011" t="s">
        <v>179</v>
      </c>
      <c r="E1011" t="s">
        <v>180</v>
      </c>
    </row>
    <row r="1012" spans="1:5" ht="15">
      <c r="A1012">
        <v>229</v>
      </c>
      <c r="B1012" t="s">
        <v>715</v>
      </c>
      <c r="C1012" t="str">
        <f t="shared" si="15"/>
        <v>15.01.06NATS</v>
      </c>
      <c r="D1012" t="s">
        <v>179</v>
      </c>
      <c r="E1012" t="s">
        <v>182</v>
      </c>
    </row>
    <row r="1013" spans="1:5" ht="15">
      <c r="A1013">
        <v>229</v>
      </c>
      <c r="B1013" t="s">
        <v>715</v>
      </c>
      <c r="C1013" t="str">
        <f t="shared" si="15"/>
        <v>15.01.06NORACON</v>
      </c>
      <c r="D1013" t="s">
        <v>179</v>
      </c>
      <c r="E1013" t="s">
        <v>183</v>
      </c>
    </row>
    <row r="1014" spans="1:5" ht="15">
      <c r="A1014">
        <v>229</v>
      </c>
      <c r="B1014" t="s">
        <v>715</v>
      </c>
      <c r="C1014" t="str">
        <f t="shared" si="15"/>
        <v>15.01.06SELEX</v>
      </c>
      <c r="D1014" t="s">
        <v>179</v>
      </c>
      <c r="E1014" t="s">
        <v>184</v>
      </c>
    </row>
    <row r="1015" spans="1:5" ht="15">
      <c r="A1015">
        <v>229</v>
      </c>
      <c r="B1015" t="s">
        <v>715</v>
      </c>
      <c r="C1015" t="str">
        <f t="shared" si="15"/>
        <v>15.01.06THALES</v>
      </c>
      <c r="D1015" t="s">
        <v>179</v>
      </c>
      <c r="E1015" t="s">
        <v>185</v>
      </c>
    </row>
    <row r="1016" spans="1:5" ht="15">
      <c r="A1016">
        <v>230</v>
      </c>
      <c r="B1016" t="s">
        <v>716</v>
      </c>
      <c r="C1016" t="str">
        <f t="shared" si="15"/>
        <v>15.02EUROCONTROL</v>
      </c>
      <c r="D1016" t="s">
        <v>172</v>
      </c>
      <c r="E1016" t="s">
        <v>181</v>
      </c>
    </row>
    <row r="1017" spans="1:5" ht="15">
      <c r="A1017">
        <v>231</v>
      </c>
      <c r="B1017" t="s">
        <v>718</v>
      </c>
      <c r="C1017" t="str">
        <f t="shared" si="15"/>
        <v>15.02.04EUROCONTROL</v>
      </c>
      <c r="D1017" t="s">
        <v>172</v>
      </c>
      <c r="E1017" t="s">
        <v>181</v>
      </c>
    </row>
    <row r="1018" spans="1:5" ht="15">
      <c r="A1018">
        <v>231</v>
      </c>
      <c r="B1018" t="s">
        <v>718</v>
      </c>
      <c r="C1018" t="str">
        <f t="shared" si="15"/>
        <v>15.02.04AIRBUS</v>
      </c>
      <c r="D1018" t="s">
        <v>179</v>
      </c>
      <c r="E1018" t="s">
        <v>186</v>
      </c>
    </row>
    <row r="1019" spans="1:5" ht="15">
      <c r="A1019">
        <v>231</v>
      </c>
      <c r="B1019" t="s">
        <v>718</v>
      </c>
      <c r="C1019" t="str">
        <f t="shared" si="15"/>
        <v>15.02.04ALENIA</v>
      </c>
      <c r="D1019" t="s">
        <v>179</v>
      </c>
      <c r="E1019" t="s">
        <v>187</v>
      </c>
    </row>
    <row r="1020" spans="1:5" ht="15">
      <c r="A1020">
        <v>231</v>
      </c>
      <c r="B1020" t="s">
        <v>718</v>
      </c>
      <c r="C1020" t="str">
        <f t="shared" si="15"/>
        <v>15.02.04DFS</v>
      </c>
      <c r="D1020" t="s">
        <v>179</v>
      </c>
      <c r="E1020" t="s">
        <v>180</v>
      </c>
    </row>
    <row r="1021" spans="1:5" ht="15">
      <c r="A1021">
        <v>231</v>
      </c>
      <c r="B1021" t="s">
        <v>718</v>
      </c>
      <c r="C1021" t="str">
        <f t="shared" si="15"/>
        <v>15.02.04DSNA</v>
      </c>
      <c r="D1021" t="s">
        <v>179</v>
      </c>
      <c r="E1021" t="s">
        <v>189</v>
      </c>
    </row>
    <row r="1022" spans="1:5" ht="15">
      <c r="A1022">
        <v>231</v>
      </c>
      <c r="B1022" t="s">
        <v>718</v>
      </c>
      <c r="C1022" t="str">
        <f t="shared" si="15"/>
        <v>15.02.04FREQUENTIS</v>
      </c>
      <c r="D1022" t="s">
        <v>179</v>
      </c>
      <c r="E1022" t="s">
        <v>191</v>
      </c>
    </row>
    <row r="1023" spans="1:5" ht="15">
      <c r="A1023">
        <v>231</v>
      </c>
      <c r="B1023" t="s">
        <v>718</v>
      </c>
      <c r="C1023" t="str">
        <f t="shared" si="15"/>
        <v>15.02.04HONEYWELL</v>
      </c>
      <c r="D1023" t="s">
        <v>179</v>
      </c>
      <c r="E1023" t="s">
        <v>190</v>
      </c>
    </row>
    <row r="1024" spans="1:5" ht="15">
      <c r="A1024">
        <v>231</v>
      </c>
      <c r="B1024" t="s">
        <v>718</v>
      </c>
      <c r="C1024" t="str">
        <f t="shared" si="15"/>
        <v>15.02.04INDRA</v>
      </c>
      <c r="D1024" t="s">
        <v>179</v>
      </c>
      <c r="E1024" t="s">
        <v>188</v>
      </c>
    </row>
    <row r="1025" spans="1:5" ht="15">
      <c r="A1025">
        <v>231</v>
      </c>
      <c r="B1025" t="s">
        <v>718</v>
      </c>
      <c r="C1025" t="str">
        <f t="shared" si="15"/>
        <v>15.02.04NORACON</v>
      </c>
      <c r="D1025" t="s">
        <v>179</v>
      </c>
      <c r="E1025" t="s">
        <v>183</v>
      </c>
    </row>
    <row r="1026" spans="1:5" ht="15">
      <c r="A1026">
        <v>231</v>
      </c>
      <c r="B1026" t="s">
        <v>718</v>
      </c>
      <c r="C1026" t="str">
        <f t="shared" si="15"/>
        <v>15.02.04THALES</v>
      </c>
      <c r="D1026" t="s">
        <v>179</v>
      </c>
      <c r="E1026" t="s">
        <v>185</v>
      </c>
    </row>
    <row r="1027" spans="1:5" ht="15">
      <c r="A1027">
        <v>232</v>
      </c>
      <c r="B1027" t="s">
        <v>719</v>
      </c>
      <c r="C1027" t="str">
        <f aca="true" t="shared" si="16" ref="C1027:C1090">B1027&amp;E1027</f>
        <v>15.02.06THALES</v>
      </c>
      <c r="D1027" t="s">
        <v>172</v>
      </c>
      <c r="E1027" t="s">
        <v>185</v>
      </c>
    </row>
    <row r="1028" spans="1:5" ht="15">
      <c r="A1028">
        <v>232</v>
      </c>
      <c r="B1028" t="s">
        <v>719</v>
      </c>
      <c r="C1028" t="str">
        <f t="shared" si="16"/>
        <v>15.02.06AENA</v>
      </c>
      <c r="D1028" t="s">
        <v>179</v>
      </c>
      <c r="E1028" t="s">
        <v>178</v>
      </c>
    </row>
    <row r="1029" spans="1:5" ht="15">
      <c r="A1029">
        <v>232</v>
      </c>
      <c r="B1029" t="s">
        <v>719</v>
      </c>
      <c r="C1029" t="str">
        <f t="shared" si="16"/>
        <v>15.02.06AIRBUS</v>
      </c>
      <c r="D1029" t="s">
        <v>179</v>
      </c>
      <c r="E1029" t="s">
        <v>186</v>
      </c>
    </row>
    <row r="1030" spans="1:5" ht="15">
      <c r="A1030">
        <v>232</v>
      </c>
      <c r="B1030" t="s">
        <v>719</v>
      </c>
      <c r="C1030" t="str">
        <f t="shared" si="16"/>
        <v>15.02.06ALENIA</v>
      </c>
      <c r="D1030" t="s">
        <v>179</v>
      </c>
      <c r="E1030" t="s">
        <v>187</v>
      </c>
    </row>
    <row r="1031" spans="1:5" ht="15">
      <c r="A1031">
        <v>232</v>
      </c>
      <c r="B1031" t="s">
        <v>719</v>
      </c>
      <c r="C1031" t="str">
        <f t="shared" si="16"/>
        <v>15.02.06EUROCONTROL</v>
      </c>
      <c r="D1031" t="s">
        <v>179</v>
      </c>
      <c r="E1031" t="s">
        <v>181</v>
      </c>
    </row>
    <row r="1032" spans="1:5" ht="15">
      <c r="A1032">
        <v>232</v>
      </c>
      <c r="B1032" t="s">
        <v>719</v>
      </c>
      <c r="C1032" t="str">
        <f t="shared" si="16"/>
        <v>15.02.06FREQUENTIS</v>
      </c>
      <c r="D1032" t="s">
        <v>179</v>
      </c>
      <c r="E1032" t="s">
        <v>191</v>
      </c>
    </row>
    <row r="1033" spans="1:5" ht="15">
      <c r="A1033">
        <v>232</v>
      </c>
      <c r="B1033" t="s">
        <v>719</v>
      </c>
      <c r="C1033" t="str">
        <f t="shared" si="16"/>
        <v>15.02.06INDRA</v>
      </c>
      <c r="D1033" t="s">
        <v>179</v>
      </c>
      <c r="E1033" t="s">
        <v>188</v>
      </c>
    </row>
    <row r="1034" spans="1:5" ht="15">
      <c r="A1034">
        <v>232</v>
      </c>
      <c r="B1034" t="s">
        <v>719</v>
      </c>
      <c r="C1034" t="str">
        <f t="shared" si="16"/>
        <v>15.02.06NORACON</v>
      </c>
      <c r="D1034" t="s">
        <v>179</v>
      </c>
      <c r="E1034" t="s">
        <v>183</v>
      </c>
    </row>
    <row r="1035" spans="1:5" ht="15">
      <c r="A1035">
        <v>233</v>
      </c>
      <c r="B1035" t="s">
        <v>720</v>
      </c>
      <c r="C1035" t="str">
        <f t="shared" si="16"/>
        <v>15.02.07INDRA</v>
      </c>
      <c r="D1035" t="s">
        <v>172</v>
      </c>
      <c r="E1035" t="s">
        <v>188</v>
      </c>
    </row>
    <row r="1036" spans="1:5" ht="15">
      <c r="A1036">
        <v>233</v>
      </c>
      <c r="B1036" t="s">
        <v>720</v>
      </c>
      <c r="C1036" t="str">
        <f t="shared" si="16"/>
        <v>15.02.07AENA</v>
      </c>
      <c r="D1036" t="s">
        <v>179</v>
      </c>
      <c r="E1036" t="s">
        <v>178</v>
      </c>
    </row>
    <row r="1037" spans="1:5" ht="15">
      <c r="A1037">
        <v>233</v>
      </c>
      <c r="B1037" t="s">
        <v>720</v>
      </c>
      <c r="C1037" t="str">
        <f t="shared" si="16"/>
        <v>15.02.07AIRBUS</v>
      </c>
      <c r="D1037" t="s">
        <v>179</v>
      </c>
      <c r="E1037" t="s">
        <v>186</v>
      </c>
    </row>
    <row r="1038" spans="1:5" ht="15">
      <c r="A1038">
        <v>233</v>
      </c>
      <c r="B1038" t="s">
        <v>720</v>
      </c>
      <c r="C1038" t="str">
        <f t="shared" si="16"/>
        <v>15.02.07DSNA</v>
      </c>
      <c r="D1038" t="s">
        <v>179</v>
      </c>
      <c r="E1038" t="s">
        <v>189</v>
      </c>
    </row>
    <row r="1039" spans="1:5" ht="15">
      <c r="A1039">
        <v>233</v>
      </c>
      <c r="B1039" t="s">
        <v>720</v>
      </c>
      <c r="C1039" t="str">
        <f t="shared" si="16"/>
        <v>15.02.07EUROCONTROL</v>
      </c>
      <c r="D1039" t="s">
        <v>179</v>
      </c>
      <c r="E1039" t="s">
        <v>181</v>
      </c>
    </row>
    <row r="1040" spans="1:5" ht="15">
      <c r="A1040">
        <v>233</v>
      </c>
      <c r="B1040" t="s">
        <v>720</v>
      </c>
      <c r="C1040" t="str">
        <f t="shared" si="16"/>
        <v>15.02.07NATMIG</v>
      </c>
      <c r="D1040" t="s">
        <v>179</v>
      </c>
      <c r="E1040" t="s">
        <v>193</v>
      </c>
    </row>
    <row r="1041" spans="1:5" ht="15">
      <c r="A1041">
        <v>233</v>
      </c>
      <c r="B1041" t="s">
        <v>720</v>
      </c>
      <c r="C1041" t="str">
        <f t="shared" si="16"/>
        <v>15.02.07SELEX</v>
      </c>
      <c r="D1041" t="s">
        <v>179</v>
      </c>
      <c r="E1041" t="s">
        <v>184</v>
      </c>
    </row>
    <row r="1042" spans="1:5" ht="15">
      <c r="A1042">
        <v>233</v>
      </c>
      <c r="B1042" t="s">
        <v>720</v>
      </c>
      <c r="C1042" t="str">
        <f t="shared" si="16"/>
        <v>15.02.07THALES</v>
      </c>
      <c r="D1042" t="s">
        <v>179</v>
      </c>
      <c r="E1042" t="s">
        <v>185</v>
      </c>
    </row>
    <row r="1043" spans="1:5" ht="15">
      <c r="A1043">
        <v>234</v>
      </c>
      <c r="B1043" t="s">
        <v>721</v>
      </c>
      <c r="C1043" t="str">
        <f t="shared" si="16"/>
        <v>15.02.08SELEX</v>
      </c>
      <c r="D1043" t="s">
        <v>172</v>
      </c>
      <c r="E1043" t="s">
        <v>184</v>
      </c>
    </row>
    <row r="1044" spans="1:5" ht="15">
      <c r="A1044">
        <v>234</v>
      </c>
      <c r="B1044" t="s">
        <v>721</v>
      </c>
      <c r="C1044" t="str">
        <f t="shared" si="16"/>
        <v>15.02.08ALENIA</v>
      </c>
      <c r="D1044" t="s">
        <v>179</v>
      </c>
      <c r="E1044" t="s">
        <v>187</v>
      </c>
    </row>
    <row r="1045" spans="1:5" ht="15">
      <c r="A1045">
        <v>234</v>
      </c>
      <c r="B1045" t="s">
        <v>721</v>
      </c>
      <c r="C1045" t="str">
        <f t="shared" si="16"/>
        <v>15.02.08EUROCONTROL</v>
      </c>
      <c r="D1045" t="s">
        <v>179</v>
      </c>
      <c r="E1045" t="s">
        <v>181</v>
      </c>
    </row>
    <row r="1046" spans="1:5" ht="15">
      <c r="A1046">
        <v>234</v>
      </c>
      <c r="B1046" t="s">
        <v>721</v>
      </c>
      <c r="C1046" t="str">
        <f t="shared" si="16"/>
        <v>15.02.08INDRA</v>
      </c>
      <c r="D1046" t="s">
        <v>179</v>
      </c>
      <c r="E1046" t="s">
        <v>188</v>
      </c>
    </row>
    <row r="1047" spans="1:5" ht="15">
      <c r="A1047">
        <v>235</v>
      </c>
      <c r="B1047" t="s">
        <v>722</v>
      </c>
      <c r="C1047" t="str">
        <f t="shared" si="16"/>
        <v>15.02.10INDRA</v>
      </c>
      <c r="D1047" t="s">
        <v>172</v>
      </c>
      <c r="E1047" t="s">
        <v>188</v>
      </c>
    </row>
    <row r="1048" spans="1:5" ht="15">
      <c r="A1048">
        <v>235</v>
      </c>
      <c r="B1048" t="s">
        <v>722</v>
      </c>
      <c r="C1048" t="str">
        <f t="shared" si="16"/>
        <v>15.02.10AENA</v>
      </c>
      <c r="D1048" t="s">
        <v>179</v>
      </c>
      <c r="E1048" t="s">
        <v>178</v>
      </c>
    </row>
    <row r="1049" spans="1:5" ht="15">
      <c r="A1049">
        <v>235</v>
      </c>
      <c r="B1049" t="s">
        <v>722</v>
      </c>
      <c r="C1049" t="str">
        <f t="shared" si="16"/>
        <v>15.02.10DFS</v>
      </c>
      <c r="D1049" t="s">
        <v>179</v>
      </c>
      <c r="E1049" t="s">
        <v>180</v>
      </c>
    </row>
    <row r="1050" spans="1:5" ht="15">
      <c r="A1050">
        <v>235</v>
      </c>
      <c r="B1050" t="s">
        <v>722</v>
      </c>
      <c r="C1050" t="str">
        <f t="shared" si="16"/>
        <v>15.02.10DSNA</v>
      </c>
      <c r="D1050" t="s">
        <v>179</v>
      </c>
      <c r="E1050" t="s">
        <v>189</v>
      </c>
    </row>
    <row r="1051" spans="1:5" ht="15">
      <c r="A1051">
        <v>235</v>
      </c>
      <c r="B1051" t="s">
        <v>722</v>
      </c>
      <c r="C1051" t="str">
        <f t="shared" si="16"/>
        <v>15.02.10ENAV</v>
      </c>
      <c r="D1051" t="s">
        <v>179</v>
      </c>
      <c r="E1051" t="s">
        <v>177</v>
      </c>
    </row>
    <row r="1052" spans="1:5" ht="15">
      <c r="A1052">
        <v>235</v>
      </c>
      <c r="B1052" t="s">
        <v>722</v>
      </c>
      <c r="C1052" t="str">
        <f t="shared" si="16"/>
        <v>15.02.10EUROCONTROL</v>
      </c>
      <c r="D1052" t="s">
        <v>179</v>
      </c>
      <c r="E1052" t="s">
        <v>181</v>
      </c>
    </row>
    <row r="1053" spans="1:5" ht="15">
      <c r="A1053">
        <v>235</v>
      </c>
      <c r="B1053" t="s">
        <v>722</v>
      </c>
      <c r="C1053" t="str">
        <f t="shared" si="16"/>
        <v>15.02.10FREQUENTIS</v>
      </c>
      <c r="D1053" t="s">
        <v>179</v>
      </c>
      <c r="E1053" t="s">
        <v>191</v>
      </c>
    </row>
    <row r="1054" spans="1:5" ht="15">
      <c r="A1054">
        <v>235</v>
      </c>
      <c r="B1054" t="s">
        <v>722</v>
      </c>
      <c r="C1054" t="str">
        <f t="shared" si="16"/>
        <v>15.02.10SELEX</v>
      </c>
      <c r="D1054" t="s">
        <v>179</v>
      </c>
      <c r="E1054" t="s">
        <v>184</v>
      </c>
    </row>
    <row r="1055" spans="1:5" ht="15">
      <c r="A1055">
        <v>236</v>
      </c>
      <c r="B1055" t="s">
        <v>723</v>
      </c>
      <c r="C1055" t="str">
        <f t="shared" si="16"/>
        <v>15.03THALES</v>
      </c>
      <c r="D1055" t="s">
        <v>172</v>
      </c>
      <c r="E1055" t="s">
        <v>185</v>
      </c>
    </row>
    <row r="1056" spans="1:5" ht="15">
      <c r="A1056">
        <v>237</v>
      </c>
      <c r="B1056" t="s">
        <v>724</v>
      </c>
      <c r="C1056" t="str">
        <f t="shared" si="16"/>
        <v>15.03.01EUROCONTROL</v>
      </c>
      <c r="D1056" t="s">
        <v>172</v>
      </c>
      <c r="E1056" t="s">
        <v>181</v>
      </c>
    </row>
    <row r="1057" spans="1:5" ht="15">
      <c r="A1057">
        <v>237</v>
      </c>
      <c r="B1057" t="s">
        <v>724</v>
      </c>
      <c r="C1057" t="str">
        <f t="shared" si="16"/>
        <v>15.03.01AENA</v>
      </c>
      <c r="D1057" t="s">
        <v>179</v>
      </c>
      <c r="E1057" t="s">
        <v>178</v>
      </c>
    </row>
    <row r="1058" spans="1:5" ht="15">
      <c r="A1058">
        <v>237</v>
      </c>
      <c r="B1058" t="s">
        <v>724</v>
      </c>
      <c r="C1058" t="str">
        <f t="shared" si="16"/>
        <v>15.03.01AIRBUS</v>
      </c>
      <c r="D1058" t="s">
        <v>179</v>
      </c>
      <c r="E1058" t="s">
        <v>186</v>
      </c>
    </row>
    <row r="1059" spans="1:5" ht="15">
      <c r="A1059">
        <v>237</v>
      </c>
      <c r="B1059" t="s">
        <v>724</v>
      </c>
      <c r="C1059" t="str">
        <f t="shared" si="16"/>
        <v>15.03.01ALENIA</v>
      </c>
      <c r="D1059" t="s">
        <v>179</v>
      </c>
      <c r="E1059" t="s">
        <v>187</v>
      </c>
    </row>
    <row r="1060" spans="1:5" ht="15">
      <c r="A1060">
        <v>237</v>
      </c>
      <c r="B1060" t="s">
        <v>724</v>
      </c>
      <c r="C1060" t="str">
        <f t="shared" si="16"/>
        <v>15.03.01INDRA</v>
      </c>
      <c r="D1060" t="s">
        <v>179</v>
      </c>
      <c r="E1060" t="s">
        <v>188</v>
      </c>
    </row>
    <row r="1061" spans="1:5" ht="15">
      <c r="A1061">
        <v>237</v>
      </c>
      <c r="B1061" t="s">
        <v>724</v>
      </c>
      <c r="C1061" t="str">
        <f t="shared" si="16"/>
        <v>15.03.01SELEX</v>
      </c>
      <c r="D1061" t="s">
        <v>179</v>
      </c>
      <c r="E1061" t="s">
        <v>184</v>
      </c>
    </row>
    <row r="1062" spans="1:5" ht="15">
      <c r="A1062">
        <v>238</v>
      </c>
      <c r="B1062" t="s">
        <v>725</v>
      </c>
      <c r="C1062" t="str">
        <f t="shared" si="16"/>
        <v>15.03.02THALES</v>
      </c>
      <c r="D1062" t="s">
        <v>172</v>
      </c>
      <c r="E1062" t="s">
        <v>185</v>
      </c>
    </row>
    <row r="1063" spans="1:5" ht="15">
      <c r="A1063">
        <v>238</v>
      </c>
      <c r="B1063" t="s">
        <v>725</v>
      </c>
      <c r="C1063" t="str">
        <f t="shared" si="16"/>
        <v>15.03.02ALENIA</v>
      </c>
      <c r="D1063" t="s">
        <v>179</v>
      </c>
      <c r="E1063" t="s">
        <v>187</v>
      </c>
    </row>
    <row r="1064" spans="1:5" ht="15">
      <c r="A1064">
        <v>238</v>
      </c>
      <c r="B1064" t="s">
        <v>725</v>
      </c>
      <c r="C1064" t="str">
        <f t="shared" si="16"/>
        <v>15.03.02ENAV</v>
      </c>
      <c r="D1064" t="s">
        <v>179</v>
      </c>
      <c r="E1064" t="s">
        <v>177</v>
      </c>
    </row>
    <row r="1065" spans="1:5" ht="15">
      <c r="A1065">
        <v>238</v>
      </c>
      <c r="B1065" t="s">
        <v>725</v>
      </c>
      <c r="C1065" t="str">
        <f t="shared" si="16"/>
        <v>15.03.02EUROCONTROL</v>
      </c>
      <c r="D1065" t="s">
        <v>179</v>
      </c>
      <c r="E1065" t="s">
        <v>181</v>
      </c>
    </row>
    <row r="1066" spans="1:5" ht="15">
      <c r="A1066">
        <v>238</v>
      </c>
      <c r="B1066" t="s">
        <v>725</v>
      </c>
      <c r="C1066" t="str">
        <f t="shared" si="16"/>
        <v>15.03.02NATS</v>
      </c>
      <c r="D1066" t="s">
        <v>179</v>
      </c>
      <c r="E1066" t="s">
        <v>182</v>
      </c>
    </row>
    <row r="1067" spans="1:5" ht="15">
      <c r="A1067">
        <v>239</v>
      </c>
      <c r="B1067" t="s">
        <v>726</v>
      </c>
      <c r="C1067" t="str">
        <f t="shared" si="16"/>
        <v>15.03.04SELEX</v>
      </c>
      <c r="D1067" t="s">
        <v>172</v>
      </c>
      <c r="E1067" t="s">
        <v>184</v>
      </c>
    </row>
    <row r="1068" spans="1:5" ht="15">
      <c r="A1068">
        <v>239</v>
      </c>
      <c r="B1068" t="s">
        <v>726</v>
      </c>
      <c r="C1068" t="str">
        <f t="shared" si="16"/>
        <v>15.03.04AENA</v>
      </c>
      <c r="D1068" t="s">
        <v>179</v>
      </c>
      <c r="E1068" t="s">
        <v>178</v>
      </c>
    </row>
    <row r="1069" spans="1:5" ht="15">
      <c r="A1069">
        <v>239</v>
      </c>
      <c r="B1069" t="s">
        <v>726</v>
      </c>
      <c r="C1069" t="str">
        <f t="shared" si="16"/>
        <v>15.03.04DFS</v>
      </c>
      <c r="D1069" t="s">
        <v>179</v>
      </c>
      <c r="E1069" t="s">
        <v>180</v>
      </c>
    </row>
    <row r="1070" spans="1:5" ht="15">
      <c r="A1070">
        <v>239</v>
      </c>
      <c r="B1070" t="s">
        <v>726</v>
      </c>
      <c r="C1070" t="str">
        <f t="shared" si="16"/>
        <v>15.03.04EUROCONTROL</v>
      </c>
      <c r="D1070" t="s">
        <v>179</v>
      </c>
      <c r="E1070" t="s">
        <v>181</v>
      </c>
    </row>
    <row r="1071" spans="1:5" ht="15">
      <c r="A1071">
        <v>239</v>
      </c>
      <c r="B1071" t="s">
        <v>726</v>
      </c>
      <c r="C1071" t="str">
        <f t="shared" si="16"/>
        <v>15.03.04INDRA</v>
      </c>
      <c r="D1071" t="s">
        <v>179</v>
      </c>
      <c r="E1071" t="s">
        <v>188</v>
      </c>
    </row>
    <row r="1072" spans="1:5" ht="15">
      <c r="A1072">
        <v>239</v>
      </c>
      <c r="B1072" t="s">
        <v>726</v>
      </c>
      <c r="C1072" t="str">
        <f t="shared" si="16"/>
        <v>15.03.04NORACON</v>
      </c>
      <c r="D1072" t="s">
        <v>179</v>
      </c>
      <c r="E1072" t="s">
        <v>183</v>
      </c>
    </row>
    <row r="1073" spans="1:5" ht="15">
      <c r="A1073">
        <v>239</v>
      </c>
      <c r="B1073" t="s">
        <v>726</v>
      </c>
      <c r="C1073" t="str">
        <f t="shared" si="16"/>
        <v>15.03.04THALES</v>
      </c>
      <c r="D1073" t="s">
        <v>179</v>
      </c>
      <c r="E1073" t="s">
        <v>185</v>
      </c>
    </row>
    <row r="1074" spans="1:5" ht="15">
      <c r="A1074">
        <v>240</v>
      </c>
      <c r="B1074" t="s">
        <v>727</v>
      </c>
      <c r="C1074" t="str">
        <f t="shared" si="16"/>
        <v>15.03.05THALES</v>
      </c>
      <c r="D1074" t="s">
        <v>172</v>
      </c>
      <c r="E1074" t="s">
        <v>185</v>
      </c>
    </row>
    <row r="1075" spans="1:5" ht="15">
      <c r="A1075">
        <v>240</v>
      </c>
      <c r="B1075" t="s">
        <v>727</v>
      </c>
      <c r="C1075" t="str">
        <f t="shared" si="16"/>
        <v>15.03.05ALENIA</v>
      </c>
      <c r="D1075" t="s">
        <v>179</v>
      </c>
      <c r="E1075" t="s">
        <v>187</v>
      </c>
    </row>
    <row r="1076" spans="1:5" ht="15">
      <c r="A1076">
        <v>240</v>
      </c>
      <c r="B1076" t="s">
        <v>727</v>
      </c>
      <c r="C1076" t="str">
        <f t="shared" si="16"/>
        <v>15.03.05ENAV</v>
      </c>
      <c r="D1076" t="s">
        <v>179</v>
      </c>
      <c r="E1076" t="s">
        <v>177</v>
      </c>
    </row>
    <row r="1077" spans="1:5" ht="15">
      <c r="A1077">
        <v>240</v>
      </c>
      <c r="B1077" t="s">
        <v>727</v>
      </c>
      <c r="C1077" t="str">
        <f t="shared" si="16"/>
        <v>15.03.05EUROCONTROL</v>
      </c>
      <c r="D1077" t="s">
        <v>179</v>
      </c>
      <c r="E1077" t="s">
        <v>181</v>
      </c>
    </row>
    <row r="1078" spans="1:5" ht="15">
      <c r="A1078">
        <v>240</v>
      </c>
      <c r="B1078" t="s">
        <v>727</v>
      </c>
      <c r="C1078" t="str">
        <f t="shared" si="16"/>
        <v>15.03.05INDRA</v>
      </c>
      <c r="D1078" t="s">
        <v>179</v>
      </c>
      <c r="E1078" t="s">
        <v>188</v>
      </c>
    </row>
    <row r="1079" spans="1:5" ht="15">
      <c r="A1079">
        <v>240</v>
      </c>
      <c r="B1079" t="s">
        <v>727</v>
      </c>
      <c r="C1079" t="str">
        <f t="shared" si="16"/>
        <v>15.03.05NORACON</v>
      </c>
      <c r="D1079" t="s">
        <v>179</v>
      </c>
      <c r="E1079" t="s">
        <v>183</v>
      </c>
    </row>
    <row r="1080" spans="1:5" ht="15">
      <c r="A1080">
        <v>241</v>
      </c>
      <c r="B1080" t="s">
        <v>728</v>
      </c>
      <c r="C1080" t="str">
        <f t="shared" si="16"/>
        <v>15.03.06THALES</v>
      </c>
      <c r="D1080" t="s">
        <v>172</v>
      </c>
      <c r="E1080" t="s">
        <v>185</v>
      </c>
    </row>
    <row r="1081" spans="1:5" ht="15">
      <c r="A1081">
        <v>241</v>
      </c>
      <c r="B1081" t="s">
        <v>728</v>
      </c>
      <c r="C1081" t="str">
        <f t="shared" si="16"/>
        <v>15.03.06AENA</v>
      </c>
      <c r="D1081" t="s">
        <v>179</v>
      </c>
      <c r="E1081" t="s">
        <v>178</v>
      </c>
    </row>
    <row r="1082" spans="1:5" ht="15">
      <c r="A1082">
        <v>241</v>
      </c>
      <c r="B1082" t="s">
        <v>728</v>
      </c>
      <c r="C1082" t="str">
        <f t="shared" si="16"/>
        <v>15.03.06AIRBUS</v>
      </c>
      <c r="D1082" t="s">
        <v>179</v>
      </c>
      <c r="E1082" t="s">
        <v>186</v>
      </c>
    </row>
    <row r="1083" spans="1:5" ht="15">
      <c r="A1083">
        <v>241</v>
      </c>
      <c r="B1083" t="s">
        <v>728</v>
      </c>
      <c r="C1083" t="str">
        <f t="shared" si="16"/>
        <v>15.03.06ALENIA</v>
      </c>
      <c r="D1083" t="s">
        <v>179</v>
      </c>
      <c r="E1083" t="s">
        <v>187</v>
      </c>
    </row>
    <row r="1084" spans="1:5" ht="15">
      <c r="A1084">
        <v>241</v>
      </c>
      <c r="B1084" t="s">
        <v>728</v>
      </c>
      <c r="C1084" t="str">
        <f t="shared" si="16"/>
        <v>15.03.06DFS</v>
      </c>
      <c r="D1084" t="s">
        <v>179</v>
      </c>
      <c r="E1084" t="s">
        <v>180</v>
      </c>
    </row>
    <row r="1085" spans="1:5" ht="15">
      <c r="A1085">
        <v>241</v>
      </c>
      <c r="B1085" t="s">
        <v>728</v>
      </c>
      <c r="C1085" t="str">
        <f t="shared" si="16"/>
        <v>15.03.06DSNA</v>
      </c>
      <c r="D1085" t="s">
        <v>179</v>
      </c>
      <c r="E1085" t="s">
        <v>189</v>
      </c>
    </row>
    <row r="1086" spans="1:5" ht="15">
      <c r="A1086">
        <v>241</v>
      </c>
      <c r="B1086" t="s">
        <v>728</v>
      </c>
      <c r="C1086" t="str">
        <f t="shared" si="16"/>
        <v>15.03.06EUROCONTROL</v>
      </c>
      <c r="D1086" t="s">
        <v>179</v>
      </c>
      <c r="E1086" t="s">
        <v>181</v>
      </c>
    </row>
    <row r="1087" spans="1:5" ht="15">
      <c r="A1087">
        <v>241</v>
      </c>
      <c r="B1087" t="s">
        <v>728</v>
      </c>
      <c r="C1087" t="str">
        <f t="shared" si="16"/>
        <v>15.03.06NATMIG</v>
      </c>
      <c r="D1087" t="s">
        <v>179</v>
      </c>
      <c r="E1087" t="s">
        <v>193</v>
      </c>
    </row>
    <row r="1088" spans="1:5" ht="15">
      <c r="A1088">
        <v>242</v>
      </c>
      <c r="B1088" t="s">
        <v>729</v>
      </c>
      <c r="C1088" t="str">
        <f t="shared" si="16"/>
        <v>15.03.07THALES</v>
      </c>
      <c r="D1088" t="s">
        <v>172</v>
      </c>
      <c r="E1088" t="s">
        <v>185</v>
      </c>
    </row>
    <row r="1089" spans="1:5" ht="15">
      <c r="A1089">
        <v>242</v>
      </c>
      <c r="B1089" t="s">
        <v>729</v>
      </c>
      <c r="C1089" t="str">
        <f t="shared" si="16"/>
        <v>15.03.07AENA</v>
      </c>
      <c r="D1089" t="s">
        <v>179</v>
      </c>
      <c r="E1089" t="s">
        <v>178</v>
      </c>
    </row>
    <row r="1090" spans="1:5" ht="15">
      <c r="A1090">
        <v>242</v>
      </c>
      <c r="B1090" t="s">
        <v>729</v>
      </c>
      <c r="C1090" t="str">
        <f t="shared" si="16"/>
        <v>15.03.07AIRBUS</v>
      </c>
      <c r="D1090" t="s">
        <v>179</v>
      </c>
      <c r="E1090" t="s">
        <v>186</v>
      </c>
    </row>
    <row r="1091" spans="1:5" ht="15">
      <c r="A1091">
        <v>242</v>
      </c>
      <c r="B1091" t="s">
        <v>729</v>
      </c>
      <c r="C1091" t="str">
        <f aca="true" t="shared" si="17" ref="C1091:C1154">B1091&amp;E1091</f>
        <v>15.03.07ALENIA</v>
      </c>
      <c r="D1091" t="s">
        <v>179</v>
      </c>
      <c r="E1091" t="s">
        <v>187</v>
      </c>
    </row>
    <row r="1092" spans="1:5" ht="15">
      <c r="A1092">
        <v>242</v>
      </c>
      <c r="B1092" t="s">
        <v>729</v>
      </c>
      <c r="C1092" t="str">
        <f t="shared" si="17"/>
        <v>15.03.07DFS</v>
      </c>
      <c r="D1092" t="s">
        <v>179</v>
      </c>
      <c r="E1092" t="s">
        <v>180</v>
      </c>
    </row>
    <row r="1093" spans="1:5" ht="15">
      <c r="A1093">
        <v>242</v>
      </c>
      <c r="B1093" t="s">
        <v>729</v>
      </c>
      <c r="C1093" t="str">
        <f t="shared" si="17"/>
        <v>15.03.07DSNA</v>
      </c>
      <c r="D1093" t="s">
        <v>179</v>
      </c>
      <c r="E1093" t="s">
        <v>189</v>
      </c>
    </row>
    <row r="1094" spans="1:5" ht="15">
      <c r="A1094">
        <v>242</v>
      </c>
      <c r="B1094" t="s">
        <v>729</v>
      </c>
      <c r="C1094" t="str">
        <f t="shared" si="17"/>
        <v>15.03.07ENAV</v>
      </c>
      <c r="D1094" t="s">
        <v>179</v>
      </c>
      <c r="E1094" t="s">
        <v>177</v>
      </c>
    </row>
    <row r="1095" spans="1:5" ht="15">
      <c r="A1095">
        <v>242</v>
      </c>
      <c r="B1095" t="s">
        <v>729</v>
      </c>
      <c r="C1095" t="str">
        <f t="shared" si="17"/>
        <v>15.03.07EUROCONTROL</v>
      </c>
      <c r="D1095" t="s">
        <v>179</v>
      </c>
      <c r="E1095" t="s">
        <v>181</v>
      </c>
    </row>
    <row r="1096" spans="1:5" ht="15">
      <c r="A1096">
        <v>242</v>
      </c>
      <c r="B1096" t="s">
        <v>729</v>
      </c>
      <c r="C1096" t="str">
        <f t="shared" si="17"/>
        <v>15.03.07HONEYWELL</v>
      </c>
      <c r="D1096" t="s">
        <v>179</v>
      </c>
      <c r="E1096" t="s">
        <v>190</v>
      </c>
    </row>
    <row r="1097" spans="1:5" ht="15">
      <c r="A1097">
        <v>242</v>
      </c>
      <c r="B1097" t="s">
        <v>729</v>
      </c>
      <c r="C1097" t="str">
        <f t="shared" si="17"/>
        <v>15.03.07INDRA</v>
      </c>
      <c r="D1097" t="s">
        <v>179</v>
      </c>
      <c r="E1097" t="s">
        <v>188</v>
      </c>
    </row>
    <row r="1098" spans="1:5" ht="15">
      <c r="A1098">
        <v>242</v>
      </c>
      <c r="B1098" t="s">
        <v>729</v>
      </c>
      <c r="C1098" t="str">
        <f t="shared" si="17"/>
        <v>15.03.07NATMIG</v>
      </c>
      <c r="D1098" t="s">
        <v>179</v>
      </c>
      <c r="E1098" t="s">
        <v>193</v>
      </c>
    </row>
    <row r="1099" spans="1:5" ht="15">
      <c r="A1099">
        <v>242</v>
      </c>
      <c r="B1099" t="s">
        <v>729</v>
      </c>
      <c r="C1099" t="str">
        <f t="shared" si="17"/>
        <v>15.03.07SELEX</v>
      </c>
      <c r="D1099" t="s">
        <v>179</v>
      </c>
      <c r="E1099" t="s">
        <v>184</v>
      </c>
    </row>
    <row r="1100" spans="1:5" ht="15">
      <c r="A1100">
        <v>243</v>
      </c>
      <c r="B1100" t="s">
        <v>730</v>
      </c>
      <c r="C1100" t="str">
        <f t="shared" si="17"/>
        <v>15.04INDRA</v>
      </c>
      <c r="D1100" t="s">
        <v>172</v>
      </c>
      <c r="E1100" t="s">
        <v>188</v>
      </c>
    </row>
    <row r="1101" spans="1:5" ht="15">
      <c r="A1101">
        <v>244</v>
      </c>
      <c r="B1101" t="s">
        <v>731</v>
      </c>
      <c r="C1101" t="str">
        <f t="shared" si="17"/>
        <v>15.04.01THALES</v>
      </c>
      <c r="D1101" t="s">
        <v>172</v>
      </c>
      <c r="E1101" t="s">
        <v>185</v>
      </c>
    </row>
    <row r="1102" spans="1:5" ht="15">
      <c r="A1102">
        <v>244</v>
      </c>
      <c r="B1102" t="s">
        <v>731</v>
      </c>
      <c r="C1102" t="str">
        <f t="shared" si="17"/>
        <v>15.04.01DFS</v>
      </c>
      <c r="D1102" t="s">
        <v>179</v>
      </c>
      <c r="E1102" t="s">
        <v>180</v>
      </c>
    </row>
    <row r="1103" spans="1:5" ht="15">
      <c r="A1103">
        <v>244</v>
      </c>
      <c r="B1103" t="s">
        <v>731</v>
      </c>
      <c r="C1103" t="str">
        <f t="shared" si="17"/>
        <v>15.04.01EUROCONTROL</v>
      </c>
      <c r="D1103" t="s">
        <v>179</v>
      </c>
      <c r="E1103" t="s">
        <v>181</v>
      </c>
    </row>
    <row r="1104" spans="1:5" ht="15">
      <c r="A1104">
        <v>245</v>
      </c>
      <c r="B1104" t="s">
        <v>732</v>
      </c>
      <c r="C1104" t="str">
        <f t="shared" si="17"/>
        <v>15.04.03THALES</v>
      </c>
      <c r="D1104" t="s">
        <v>172</v>
      </c>
      <c r="E1104" t="s">
        <v>185</v>
      </c>
    </row>
    <row r="1105" spans="1:5" ht="15">
      <c r="A1105">
        <v>245</v>
      </c>
      <c r="B1105" t="s">
        <v>732</v>
      </c>
      <c r="C1105" t="str">
        <f t="shared" si="17"/>
        <v>15.04.03DFS</v>
      </c>
      <c r="D1105" t="s">
        <v>179</v>
      </c>
      <c r="E1105" t="s">
        <v>180</v>
      </c>
    </row>
    <row r="1106" spans="1:5" ht="15">
      <c r="A1106">
        <v>245</v>
      </c>
      <c r="B1106" t="s">
        <v>732</v>
      </c>
      <c r="C1106" t="str">
        <f t="shared" si="17"/>
        <v>15.04.03EUROCONTROL</v>
      </c>
      <c r="D1106" t="s">
        <v>179</v>
      </c>
      <c r="E1106" t="s">
        <v>181</v>
      </c>
    </row>
    <row r="1107" spans="1:5" ht="15">
      <c r="A1107">
        <v>245</v>
      </c>
      <c r="B1107" t="s">
        <v>732</v>
      </c>
      <c r="C1107" t="str">
        <f t="shared" si="17"/>
        <v>15.04.03INDRA</v>
      </c>
      <c r="D1107" t="s">
        <v>179</v>
      </c>
      <c r="E1107" t="s">
        <v>188</v>
      </c>
    </row>
    <row r="1108" spans="1:5" ht="15">
      <c r="A1108">
        <v>246</v>
      </c>
      <c r="B1108" t="s">
        <v>748</v>
      </c>
      <c r="C1108" t="str">
        <f t="shared" si="17"/>
        <v>15.04.05.aEUROCONTROL</v>
      </c>
      <c r="D1108" t="s">
        <v>172</v>
      </c>
      <c r="E1108" t="s">
        <v>181</v>
      </c>
    </row>
    <row r="1109" spans="1:5" ht="15">
      <c r="A1109">
        <v>246</v>
      </c>
      <c r="B1109" t="s">
        <v>748</v>
      </c>
      <c r="C1109" t="str">
        <f t="shared" si="17"/>
        <v>15.04.05.aAENA</v>
      </c>
      <c r="D1109" t="s">
        <v>179</v>
      </c>
      <c r="E1109" t="s">
        <v>178</v>
      </c>
    </row>
    <row r="1110" spans="1:5" ht="15">
      <c r="A1110">
        <v>246</v>
      </c>
      <c r="B1110" t="s">
        <v>748</v>
      </c>
      <c r="C1110" t="str">
        <f t="shared" si="17"/>
        <v>15.04.05.aINDRA</v>
      </c>
      <c r="D1110" t="s">
        <v>179</v>
      </c>
      <c r="E1110" t="s">
        <v>188</v>
      </c>
    </row>
    <row r="1111" spans="1:5" ht="15">
      <c r="A1111">
        <v>246</v>
      </c>
      <c r="B1111" t="s">
        <v>748</v>
      </c>
      <c r="C1111" t="str">
        <f t="shared" si="17"/>
        <v>15.04.05.aNORACON</v>
      </c>
      <c r="D1111" t="s">
        <v>179</v>
      </c>
      <c r="E1111" t="s">
        <v>183</v>
      </c>
    </row>
    <row r="1112" spans="1:5" ht="15">
      <c r="A1112">
        <v>246</v>
      </c>
      <c r="B1112" t="s">
        <v>748</v>
      </c>
      <c r="C1112" t="str">
        <f t="shared" si="17"/>
        <v>15.04.05.aSELEX</v>
      </c>
      <c r="D1112" t="s">
        <v>179</v>
      </c>
      <c r="E1112" t="s">
        <v>184</v>
      </c>
    </row>
    <row r="1113" spans="1:5" ht="15">
      <c r="A1113">
        <v>246</v>
      </c>
      <c r="B1113" t="s">
        <v>748</v>
      </c>
      <c r="C1113" t="str">
        <f t="shared" si="17"/>
        <v>15.04.05.aTHALES</v>
      </c>
      <c r="D1113" t="s">
        <v>179</v>
      </c>
      <c r="E1113" t="s">
        <v>185</v>
      </c>
    </row>
    <row r="1114" spans="1:5" ht="15">
      <c r="A1114">
        <v>247</v>
      </c>
      <c r="B1114" t="s">
        <v>749</v>
      </c>
      <c r="C1114" t="str">
        <f t="shared" si="17"/>
        <v>15.04.05.bTHALES</v>
      </c>
      <c r="D1114" t="s">
        <v>172</v>
      </c>
      <c r="E1114" t="s">
        <v>185</v>
      </c>
    </row>
    <row r="1115" spans="1:5" ht="15">
      <c r="A1115">
        <v>247</v>
      </c>
      <c r="B1115" t="s">
        <v>749</v>
      </c>
      <c r="C1115" t="str">
        <f t="shared" si="17"/>
        <v>15.04.05.bEUROCONTROL</v>
      </c>
      <c r="D1115" t="s">
        <v>179</v>
      </c>
      <c r="E1115" t="s">
        <v>181</v>
      </c>
    </row>
    <row r="1116" spans="1:5" ht="15">
      <c r="A1116">
        <v>247</v>
      </c>
      <c r="B1116" t="s">
        <v>749</v>
      </c>
      <c r="C1116" t="str">
        <f t="shared" si="17"/>
        <v>15.04.05.bINDRA</v>
      </c>
      <c r="D1116" t="s">
        <v>179</v>
      </c>
      <c r="E1116" t="s">
        <v>188</v>
      </c>
    </row>
    <row r="1117" spans="1:5" ht="15">
      <c r="A1117">
        <v>247</v>
      </c>
      <c r="B1117" t="s">
        <v>749</v>
      </c>
      <c r="C1117" t="str">
        <f t="shared" si="17"/>
        <v>15.04.05.bNATS</v>
      </c>
      <c r="D1117" t="s">
        <v>179</v>
      </c>
      <c r="E1117" t="s">
        <v>182</v>
      </c>
    </row>
    <row r="1118" spans="1:5" ht="15">
      <c r="A1118">
        <v>247</v>
      </c>
      <c r="B1118" t="s">
        <v>749</v>
      </c>
      <c r="C1118" t="str">
        <f t="shared" si="17"/>
        <v>15.04.05.bNORACON</v>
      </c>
      <c r="D1118" t="s">
        <v>179</v>
      </c>
      <c r="E1118" t="s">
        <v>183</v>
      </c>
    </row>
    <row r="1119" spans="1:5" ht="15">
      <c r="A1119">
        <v>247</v>
      </c>
      <c r="B1119" t="s">
        <v>749</v>
      </c>
      <c r="C1119" t="str">
        <f t="shared" si="17"/>
        <v>15.04.05.bSELEX</v>
      </c>
      <c r="D1119" t="s">
        <v>179</v>
      </c>
      <c r="E1119" t="s">
        <v>184</v>
      </c>
    </row>
    <row r="1120" spans="1:5" ht="15">
      <c r="A1120">
        <v>248</v>
      </c>
      <c r="B1120" t="s">
        <v>750</v>
      </c>
      <c r="C1120" t="str">
        <f t="shared" si="17"/>
        <v>15.04.09.aSELEX</v>
      </c>
      <c r="D1120" t="s">
        <v>172</v>
      </c>
      <c r="E1120" t="s">
        <v>184</v>
      </c>
    </row>
    <row r="1121" spans="1:5" ht="15">
      <c r="A1121">
        <v>248</v>
      </c>
      <c r="B1121" t="s">
        <v>750</v>
      </c>
      <c r="C1121" t="str">
        <f t="shared" si="17"/>
        <v>15.04.09.aENAV</v>
      </c>
      <c r="D1121" t="s">
        <v>179</v>
      </c>
      <c r="E1121" t="s">
        <v>177</v>
      </c>
    </row>
    <row r="1122" spans="1:5" ht="15">
      <c r="A1122">
        <v>248</v>
      </c>
      <c r="B1122" t="s">
        <v>750</v>
      </c>
      <c r="C1122" t="str">
        <f t="shared" si="17"/>
        <v>15.04.09.aTHALES</v>
      </c>
      <c r="D1122" t="s">
        <v>179</v>
      </c>
      <c r="E1122" t="s">
        <v>185</v>
      </c>
    </row>
    <row r="1123" spans="1:5" ht="15">
      <c r="A1123">
        <v>249</v>
      </c>
      <c r="B1123" t="s">
        <v>751</v>
      </c>
      <c r="C1123" t="str">
        <f t="shared" si="17"/>
        <v>15.04.09.bSELEX</v>
      </c>
      <c r="D1123" t="s">
        <v>172</v>
      </c>
      <c r="E1123" t="s">
        <v>184</v>
      </c>
    </row>
    <row r="1124" spans="1:5" ht="15">
      <c r="A1124">
        <v>249</v>
      </c>
      <c r="B1124" t="s">
        <v>751</v>
      </c>
      <c r="C1124" t="str">
        <f t="shared" si="17"/>
        <v>15.04.09.bENAV</v>
      </c>
      <c r="D1124" t="s">
        <v>179</v>
      </c>
      <c r="E1124" t="s">
        <v>177</v>
      </c>
    </row>
    <row r="1125" spans="1:5" ht="15">
      <c r="A1125">
        <v>249</v>
      </c>
      <c r="B1125" t="s">
        <v>751</v>
      </c>
      <c r="C1125" t="str">
        <f t="shared" si="17"/>
        <v>15.04.09.bTHALES</v>
      </c>
      <c r="D1125" t="s">
        <v>179</v>
      </c>
      <c r="E1125" t="s">
        <v>185</v>
      </c>
    </row>
    <row r="1126" spans="1:5" ht="15">
      <c r="A1126">
        <v>250</v>
      </c>
      <c r="B1126" t="s">
        <v>752</v>
      </c>
      <c r="C1126" t="str">
        <f t="shared" si="17"/>
        <v>15.04.09.cSELEX</v>
      </c>
      <c r="D1126" t="s">
        <v>172</v>
      </c>
      <c r="E1126" t="s">
        <v>184</v>
      </c>
    </row>
    <row r="1127" spans="1:5" ht="15">
      <c r="A1127">
        <v>250</v>
      </c>
      <c r="B1127" t="s">
        <v>752</v>
      </c>
      <c r="C1127" t="str">
        <f t="shared" si="17"/>
        <v>15.04.09.cENAV</v>
      </c>
      <c r="D1127" t="s">
        <v>179</v>
      </c>
      <c r="E1127" t="s">
        <v>177</v>
      </c>
    </row>
    <row r="1128" spans="1:5" ht="15">
      <c r="A1128">
        <v>250</v>
      </c>
      <c r="B1128" t="s">
        <v>752</v>
      </c>
      <c r="C1128" t="str">
        <f t="shared" si="17"/>
        <v>15.04.09.cTHALES</v>
      </c>
      <c r="D1128" t="s">
        <v>179</v>
      </c>
      <c r="E1128" t="s">
        <v>185</v>
      </c>
    </row>
    <row r="1129" spans="1:5" ht="15">
      <c r="A1129">
        <v>269</v>
      </c>
      <c r="B1129" t="s">
        <v>753</v>
      </c>
      <c r="C1129" t="str">
        <f t="shared" si="17"/>
        <v>16.00EUROCONTROL</v>
      </c>
      <c r="D1129" t="s">
        <v>172</v>
      </c>
      <c r="E1129" t="s">
        <v>181</v>
      </c>
    </row>
    <row r="1130" spans="1:5" ht="15">
      <c r="A1130">
        <v>270</v>
      </c>
      <c r="B1130" t="s">
        <v>754</v>
      </c>
      <c r="C1130" t="str">
        <f t="shared" si="17"/>
        <v>16.01EUROCONTROL</v>
      </c>
      <c r="D1130" t="s">
        <v>172</v>
      </c>
      <c r="E1130" t="s">
        <v>181</v>
      </c>
    </row>
    <row r="1131" spans="1:5" ht="15">
      <c r="A1131">
        <v>271</v>
      </c>
      <c r="B1131" t="s">
        <v>755</v>
      </c>
      <c r="C1131" t="str">
        <f t="shared" si="17"/>
        <v>16.01.01EUROCONTROL</v>
      </c>
      <c r="D1131" t="s">
        <v>172</v>
      </c>
      <c r="E1131" t="s">
        <v>181</v>
      </c>
    </row>
    <row r="1132" spans="1:5" ht="15">
      <c r="A1132">
        <v>271</v>
      </c>
      <c r="B1132" t="s">
        <v>755</v>
      </c>
      <c r="C1132" t="str">
        <f t="shared" si="17"/>
        <v>16.01.01AENA</v>
      </c>
      <c r="D1132" t="s">
        <v>179</v>
      </c>
      <c r="E1132" t="s">
        <v>178</v>
      </c>
    </row>
    <row r="1133" spans="1:5" ht="15">
      <c r="A1133">
        <v>271</v>
      </c>
      <c r="B1133" t="s">
        <v>755</v>
      </c>
      <c r="C1133" t="str">
        <f t="shared" si="17"/>
        <v>16.01.01AIRBUS</v>
      </c>
      <c r="D1133" t="s">
        <v>179</v>
      </c>
      <c r="E1133" t="s">
        <v>186</v>
      </c>
    </row>
    <row r="1134" spans="1:5" ht="15">
      <c r="A1134">
        <v>271</v>
      </c>
      <c r="B1134" t="s">
        <v>755</v>
      </c>
      <c r="C1134" t="str">
        <f t="shared" si="17"/>
        <v>16.01.01DFS</v>
      </c>
      <c r="D1134" t="s">
        <v>179</v>
      </c>
      <c r="E1134" t="s">
        <v>180</v>
      </c>
    </row>
    <row r="1135" spans="1:5" ht="15">
      <c r="A1135">
        <v>271</v>
      </c>
      <c r="B1135" t="s">
        <v>755</v>
      </c>
      <c r="C1135" t="str">
        <f t="shared" si="17"/>
        <v>16.01.01ENAV</v>
      </c>
      <c r="D1135" t="s">
        <v>179</v>
      </c>
      <c r="E1135" t="s">
        <v>177</v>
      </c>
    </row>
    <row r="1136" spans="1:5" ht="15">
      <c r="A1136">
        <v>271</v>
      </c>
      <c r="B1136" t="s">
        <v>755</v>
      </c>
      <c r="C1136" t="str">
        <f t="shared" si="17"/>
        <v>16.01.01INDRA</v>
      </c>
      <c r="D1136" t="s">
        <v>179</v>
      </c>
      <c r="E1136" t="s">
        <v>188</v>
      </c>
    </row>
    <row r="1137" spans="1:5" ht="15">
      <c r="A1137">
        <v>271</v>
      </c>
      <c r="B1137" t="s">
        <v>755</v>
      </c>
      <c r="C1137" t="str">
        <f t="shared" si="17"/>
        <v>16.01.01NATS</v>
      </c>
      <c r="D1137" t="s">
        <v>179</v>
      </c>
      <c r="E1137" t="s">
        <v>182</v>
      </c>
    </row>
    <row r="1138" spans="1:5" ht="15">
      <c r="A1138">
        <v>271</v>
      </c>
      <c r="B1138" t="s">
        <v>755</v>
      </c>
      <c r="C1138" t="str">
        <f t="shared" si="17"/>
        <v>16.01.01NORACON</v>
      </c>
      <c r="D1138" t="s">
        <v>179</v>
      </c>
      <c r="E1138" t="s">
        <v>183</v>
      </c>
    </row>
    <row r="1139" spans="1:5" ht="15">
      <c r="A1139">
        <v>271</v>
      </c>
      <c r="B1139" t="s">
        <v>755</v>
      </c>
      <c r="C1139" t="str">
        <f t="shared" si="17"/>
        <v>16.01.01THALES</v>
      </c>
      <c r="D1139" t="s">
        <v>179</v>
      </c>
      <c r="E1139" t="s">
        <v>185</v>
      </c>
    </row>
    <row r="1140" spans="1:5" ht="15">
      <c r="A1140">
        <v>272</v>
      </c>
      <c r="B1140" t="s">
        <v>756</v>
      </c>
      <c r="C1140" t="str">
        <f t="shared" si="17"/>
        <v>16.01.02EUROCONTROL</v>
      </c>
      <c r="D1140" t="s">
        <v>172</v>
      </c>
      <c r="E1140" t="s">
        <v>181</v>
      </c>
    </row>
    <row r="1141" spans="1:5" ht="15">
      <c r="A1141">
        <v>272</v>
      </c>
      <c r="B1141" t="s">
        <v>756</v>
      </c>
      <c r="C1141" t="str">
        <f t="shared" si="17"/>
        <v>16.01.02NORACON</v>
      </c>
      <c r="D1141" t="s">
        <v>172</v>
      </c>
      <c r="E1141" t="s">
        <v>183</v>
      </c>
    </row>
    <row r="1142" spans="1:5" ht="15">
      <c r="A1142">
        <v>272</v>
      </c>
      <c r="B1142" t="s">
        <v>756</v>
      </c>
      <c r="C1142" t="str">
        <f t="shared" si="17"/>
        <v>16.01.02AENA</v>
      </c>
      <c r="D1142" t="s">
        <v>179</v>
      </c>
      <c r="E1142" t="s">
        <v>178</v>
      </c>
    </row>
    <row r="1143" spans="1:5" ht="15">
      <c r="A1143">
        <v>272</v>
      </c>
      <c r="B1143" t="s">
        <v>756</v>
      </c>
      <c r="C1143" t="str">
        <f t="shared" si="17"/>
        <v>16.01.02AIRBUS</v>
      </c>
      <c r="D1143" t="s">
        <v>179</v>
      </c>
      <c r="E1143" t="s">
        <v>186</v>
      </c>
    </row>
    <row r="1144" spans="1:5" ht="15">
      <c r="A1144">
        <v>272</v>
      </c>
      <c r="B1144" t="s">
        <v>756</v>
      </c>
      <c r="C1144" t="str">
        <f t="shared" si="17"/>
        <v>16.01.02DFS</v>
      </c>
      <c r="D1144" t="s">
        <v>179</v>
      </c>
      <c r="E1144" t="s">
        <v>180</v>
      </c>
    </row>
    <row r="1145" spans="1:5" ht="15">
      <c r="A1145">
        <v>272</v>
      </c>
      <c r="B1145" t="s">
        <v>756</v>
      </c>
      <c r="C1145" t="str">
        <f t="shared" si="17"/>
        <v>16.01.02ENAV</v>
      </c>
      <c r="D1145" t="s">
        <v>179</v>
      </c>
      <c r="E1145" t="s">
        <v>177</v>
      </c>
    </row>
    <row r="1146" spans="1:5" ht="15">
      <c r="A1146">
        <v>272</v>
      </c>
      <c r="B1146" t="s">
        <v>756</v>
      </c>
      <c r="C1146" t="str">
        <f t="shared" si="17"/>
        <v>16.01.02INDRA</v>
      </c>
      <c r="D1146" t="s">
        <v>179</v>
      </c>
      <c r="E1146" t="s">
        <v>188</v>
      </c>
    </row>
    <row r="1147" spans="1:5" ht="15">
      <c r="A1147">
        <v>272</v>
      </c>
      <c r="B1147" t="s">
        <v>756</v>
      </c>
      <c r="C1147" t="str">
        <f t="shared" si="17"/>
        <v>16.01.02NATS</v>
      </c>
      <c r="D1147" t="s">
        <v>179</v>
      </c>
      <c r="E1147" t="s">
        <v>182</v>
      </c>
    </row>
    <row r="1148" spans="1:5" ht="15">
      <c r="A1148">
        <v>273</v>
      </c>
      <c r="B1148" t="s">
        <v>757</v>
      </c>
      <c r="C1148" t="str">
        <f t="shared" si="17"/>
        <v>16.01.03NATMIG</v>
      </c>
      <c r="D1148" t="s">
        <v>172</v>
      </c>
      <c r="E1148" t="s">
        <v>193</v>
      </c>
    </row>
    <row r="1149" spans="1:5" ht="15">
      <c r="A1149">
        <v>273</v>
      </c>
      <c r="B1149" t="s">
        <v>757</v>
      </c>
      <c r="C1149" t="str">
        <f t="shared" si="17"/>
        <v>16.01.03AENA</v>
      </c>
      <c r="D1149" t="s">
        <v>179</v>
      </c>
      <c r="E1149" t="s">
        <v>178</v>
      </c>
    </row>
    <row r="1150" spans="1:5" ht="15">
      <c r="A1150">
        <v>273</v>
      </c>
      <c r="B1150" t="s">
        <v>757</v>
      </c>
      <c r="C1150" t="str">
        <f t="shared" si="17"/>
        <v>16.01.03AIRBUS</v>
      </c>
      <c r="D1150" t="s">
        <v>179</v>
      </c>
      <c r="E1150" t="s">
        <v>186</v>
      </c>
    </row>
    <row r="1151" spans="1:5" ht="15">
      <c r="A1151">
        <v>273</v>
      </c>
      <c r="B1151" t="s">
        <v>757</v>
      </c>
      <c r="C1151" t="str">
        <f t="shared" si="17"/>
        <v>16.01.03DFS</v>
      </c>
      <c r="D1151" t="s">
        <v>179</v>
      </c>
      <c r="E1151" t="s">
        <v>180</v>
      </c>
    </row>
    <row r="1152" spans="1:5" ht="15">
      <c r="A1152">
        <v>273</v>
      </c>
      <c r="B1152" t="s">
        <v>757</v>
      </c>
      <c r="C1152" t="str">
        <f t="shared" si="17"/>
        <v>16.01.03ENAV</v>
      </c>
      <c r="D1152" t="s">
        <v>179</v>
      </c>
      <c r="E1152" t="s">
        <v>177</v>
      </c>
    </row>
    <row r="1153" spans="1:5" ht="15">
      <c r="A1153">
        <v>273</v>
      </c>
      <c r="B1153" t="s">
        <v>757</v>
      </c>
      <c r="C1153" t="str">
        <f t="shared" si="17"/>
        <v>16.01.03EUROCONTROL</v>
      </c>
      <c r="D1153" t="s">
        <v>179</v>
      </c>
      <c r="E1153" t="s">
        <v>181</v>
      </c>
    </row>
    <row r="1154" spans="1:5" ht="15">
      <c r="A1154">
        <v>273</v>
      </c>
      <c r="B1154" t="s">
        <v>757</v>
      </c>
      <c r="C1154" t="str">
        <f t="shared" si="17"/>
        <v>16.01.03SELEX</v>
      </c>
      <c r="D1154" t="s">
        <v>179</v>
      </c>
      <c r="E1154" t="s">
        <v>184</v>
      </c>
    </row>
    <row r="1155" spans="1:5" ht="15">
      <c r="A1155">
        <v>274</v>
      </c>
      <c r="B1155" t="s">
        <v>758</v>
      </c>
      <c r="C1155" t="str">
        <f aca="true" t="shared" si="18" ref="C1155:C1218">B1155&amp;E1155</f>
        <v>16.01.04AIRBUS</v>
      </c>
      <c r="D1155" t="s">
        <v>172</v>
      </c>
      <c r="E1155" t="s">
        <v>186</v>
      </c>
    </row>
    <row r="1156" spans="1:5" ht="15">
      <c r="A1156">
        <v>274</v>
      </c>
      <c r="B1156" t="s">
        <v>758</v>
      </c>
      <c r="C1156" t="str">
        <f t="shared" si="18"/>
        <v>16.01.04EUROCONTROL</v>
      </c>
      <c r="D1156" t="s">
        <v>179</v>
      </c>
      <c r="E1156" t="s">
        <v>181</v>
      </c>
    </row>
    <row r="1157" spans="1:5" ht="15">
      <c r="A1157">
        <v>274</v>
      </c>
      <c r="B1157" t="s">
        <v>758</v>
      </c>
      <c r="C1157" t="str">
        <f t="shared" si="18"/>
        <v>16.01.04NATMIG</v>
      </c>
      <c r="D1157" t="s">
        <v>179</v>
      </c>
      <c r="E1157" t="s">
        <v>193</v>
      </c>
    </row>
    <row r="1158" spans="1:5" ht="15">
      <c r="A1158">
        <v>274</v>
      </c>
      <c r="B1158" t="s">
        <v>758</v>
      </c>
      <c r="C1158" t="str">
        <f t="shared" si="18"/>
        <v>16.01.04THALES</v>
      </c>
      <c r="D1158" t="s">
        <v>179</v>
      </c>
      <c r="E1158" t="s">
        <v>185</v>
      </c>
    </row>
    <row r="1159" spans="1:5" ht="15">
      <c r="A1159">
        <v>275</v>
      </c>
      <c r="B1159" t="s">
        <v>759</v>
      </c>
      <c r="C1159" t="str">
        <f t="shared" si="18"/>
        <v>16.02EUROCONTROL</v>
      </c>
      <c r="D1159" t="s">
        <v>172</v>
      </c>
      <c r="E1159" t="s">
        <v>181</v>
      </c>
    </row>
    <row r="1160" spans="1:5" ht="15">
      <c r="A1160">
        <v>276</v>
      </c>
      <c r="B1160" t="s">
        <v>760</v>
      </c>
      <c r="C1160" t="str">
        <f t="shared" si="18"/>
        <v>16.02.01EUROCONTROL</v>
      </c>
      <c r="D1160" t="s">
        <v>172</v>
      </c>
      <c r="E1160" t="s">
        <v>181</v>
      </c>
    </row>
    <row r="1161" spans="1:5" ht="15">
      <c r="A1161">
        <v>276</v>
      </c>
      <c r="B1161" t="s">
        <v>760</v>
      </c>
      <c r="C1161" t="str">
        <f t="shared" si="18"/>
        <v>16.02.01AIRBUS</v>
      </c>
      <c r="D1161" t="s">
        <v>179</v>
      </c>
      <c r="E1161" t="s">
        <v>186</v>
      </c>
    </row>
    <row r="1162" spans="1:5" ht="15">
      <c r="A1162">
        <v>276</v>
      </c>
      <c r="B1162" t="s">
        <v>760</v>
      </c>
      <c r="C1162" t="str">
        <f t="shared" si="18"/>
        <v>16.02.01DFS</v>
      </c>
      <c r="D1162" t="s">
        <v>179</v>
      </c>
      <c r="E1162" t="s">
        <v>180</v>
      </c>
    </row>
    <row r="1163" spans="1:5" ht="15">
      <c r="A1163">
        <v>276</v>
      </c>
      <c r="B1163" t="s">
        <v>760</v>
      </c>
      <c r="C1163" t="str">
        <f t="shared" si="18"/>
        <v>16.02.01FREQUENTIS</v>
      </c>
      <c r="D1163" t="s">
        <v>179</v>
      </c>
      <c r="E1163" t="s">
        <v>191</v>
      </c>
    </row>
    <row r="1164" spans="1:5" ht="15">
      <c r="A1164">
        <v>276</v>
      </c>
      <c r="B1164" t="s">
        <v>760</v>
      </c>
      <c r="C1164" t="str">
        <f t="shared" si="18"/>
        <v>16.02.01INDRA</v>
      </c>
      <c r="D1164" t="s">
        <v>179</v>
      </c>
      <c r="E1164" t="s">
        <v>188</v>
      </c>
    </row>
    <row r="1165" spans="1:5" ht="15">
      <c r="A1165">
        <v>276</v>
      </c>
      <c r="B1165" t="s">
        <v>760</v>
      </c>
      <c r="C1165" t="str">
        <f t="shared" si="18"/>
        <v>16.02.01NATMIG</v>
      </c>
      <c r="D1165" t="s">
        <v>179</v>
      </c>
      <c r="E1165" t="s">
        <v>193</v>
      </c>
    </row>
    <row r="1166" spans="1:5" ht="15">
      <c r="A1166">
        <v>276</v>
      </c>
      <c r="B1166" t="s">
        <v>760</v>
      </c>
      <c r="C1166" t="str">
        <f t="shared" si="18"/>
        <v>16.02.01SELEX</v>
      </c>
      <c r="D1166" t="s">
        <v>179</v>
      </c>
      <c r="E1166" t="s">
        <v>184</v>
      </c>
    </row>
    <row r="1167" spans="1:5" ht="15">
      <c r="A1167">
        <v>277</v>
      </c>
      <c r="B1167" t="s">
        <v>761</v>
      </c>
      <c r="C1167" t="str">
        <f t="shared" si="18"/>
        <v>16.02.02FREQUENTIS</v>
      </c>
      <c r="D1167" t="s">
        <v>172</v>
      </c>
      <c r="E1167" t="s">
        <v>191</v>
      </c>
    </row>
    <row r="1168" spans="1:5" ht="15">
      <c r="A1168">
        <v>277</v>
      </c>
      <c r="B1168" t="s">
        <v>761</v>
      </c>
      <c r="C1168" t="str">
        <f t="shared" si="18"/>
        <v>16.02.02AENA</v>
      </c>
      <c r="D1168" t="s">
        <v>179</v>
      </c>
      <c r="E1168" t="s">
        <v>178</v>
      </c>
    </row>
    <row r="1169" spans="1:5" ht="15">
      <c r="A1169">
        <v>277</v>
      </c>
      <c r="B1169" t="s">
        <v>761</v>
      </c>
      <c r="C1169" t="str">
        <f t="shared" si="18"/>
        <v>16.02.02AIRBUS</v>
      </c>
      <c r="D1169" t="s">
        <v>179</v>
      </c>
      <c r="E1169" t="s">
        <v>186</v>
      </c>
    </row>
    <row r="1170" spans="1:5" ht="15">
      <c r="A1170">
        <v>277</v>
      </c>
      <c r="B1170" t="s">
        <v>761</v>
      </c>
      <c r="C1170" t="str">
        <f t="shared" si="18"/>
        <v>16.02.02EUROCONTROL</v>
      </c>
      <c r="D1170" t="s">
        <v>179</v>
      </c>
      <c r="E1170" t="s">
        <v>181</v>
      </c>
    </row>
    <row r="1171" spans="1:5" ht="15">
      <c r="A1171">
        <v>277</v>
      </c>
      <c r="B1171" t="s">
        <v>761</v>
      </c>
      <c r="C1171" t="str">
        <f t="shared" si="18"/>
        <v>16.02.02INDRA</v>
      </c>
      <c r="D1171" t="s">
        <v>179</v>
      </c>
      <c r="E1171" t="s">
        <v>188</v>
      </c>
    </row>
    <row r="1172" spans="1:5" ht="15">
      <c r="A1172">
        <v>277</v>
      </c>
      <c r="B1172" t="s">
        <v>761</v>
      </c>
      <c r="C1172" t="str">
        <f t="shared" si="18"/>
        <v>16.02.02SELEX</v>
      </c>
      <c r="D1172" t="s">
        <v>179</v>
      </c>
      <c r="E1172" t="s">
        <v>184</v>
      </c>
    </row>
    <row r="1173" spans="1:5" ht="15">
      <c r="A1173">
        <v>278</v>
      </c>
      <c r="B1173" t="s">
        <v>762</v>
      </c>
      <c r="C1173" t="str">
        <f t="shared" si="18"/>
        <v>16.02.03EUROCONTROL</v>
      </c>
      <c r="D1173" t="s">
        <v>172</v>
      </c>
      <c r="E1173" t="s">
        <v>181</v>
      </c>
    </row>
    <row r="1174" spans="1:5" ht="15">
      <c r="A1174">
        <v>278</v>
      </c>
      <c r="B1174" t="s">
        <v>762</v>
      </c>
      <c r="C1174" t="str">
        <f t="shared" si="18"/>
        <v>16.02.03AENA</v>
      </c>
      <c r="D1174" t="s">
        <v>179</v>
      </c>
      <c r="E1174" t="s">
        <v>178</v>
      </c>
    </row>
    <row r="1175" spans="1:5" ht="15">
      <c r="A1175">
        <v>278</v>
      </c>
      <c r="B1175" t="s">
        <v>762</v>
      </c>
      <c r="C1175" t="str">
        <f t="shared" si="18"/>
        <v>16.02.03AIRBUS</v>
      </c>
      <c r="D1175" t="s">
        <v>179</v>
      </c>
      <c r="E1175" t="s">
        <v>186</v>
      </c>
    </row>
    <row r="1176" spans="1:5" ht="15">
      <c r="A1176">
        <v>278</v>
      </c>
      <c r="B1176" t="s">
        <v>762</v>
      </c>
      <c r="C1176" t="str">
        <f t="shared" si="18"/>
        <v>16.02.03NATMIG</v>
      </c>
      <c r="D1176" t="s">
        <v>179</v>
      </c>
      <c r="E1176" t="s">
        <v>193</v>
      </c>
    </row>
    <row r="1177" spans="1:5" ht="15">
      <c r="A1177">
        <v>278</v>
      </c>
      <c r="B1177" t="s">
        <v>762</v>
      </c>
      <c r="C1177" t="str">
        <f t="shared" si="18"/>
        <v>16.02.03NORACON</v>
      </c>
      <c r="D1177" t="s">
        <v>179</v>
      </c>
      <c r="E1177" t="s">
        <v>183</v>
      </c>
    </row>
    <row r="1178" spans="1:5" ht="15">
      <c r="A1178">
        <v>278</v>
      </c>
      <c r="B1178" t="s">
        <v>762</v>
      </c>
      <c r="C1178" t="str">
        <f t="shared" si="18"/>
        <v>16.02.03THALES</v>
      </c>
      <c r="D1178" t="s">
        <v>179</v>
      </c>
      <c r="E1178" t="s">
        <v>185</v>
      </c>
    </row>
    <row r="1179" spans="1:5" ht="15">
      <c r="A1179">
        <v>279</v>
      </c>
      <c r="B1179" t="s">
        <v>763</v>
      </c>
      <c r="C1179" t="str">
        <f t="shared" si="18"/>
        <v>16.02.04THALES</v>
      </c>
      <c r="D1179" t="s">
        <v>172</v>
      </c>
      <c r="E1179" t="s">
        <v>185</v>
      </c>
    </row>
    <row r="1180" spans="1:5" ht="15">
      <c r="A1180">
        <v>279</v>
      </c>
      <c r="B1180" t="s">
        <v>763</v>
      </c>
      <c r="C1180" t="str">
        <f t="shared" si="18"/>
        <v>16.02.04AENA</v>
      </c>
      <c r="D1180" t="s">
        <v>179</v>
      </c>
      <c r="E1180" t="s">
        <v>178</v>
      </c>
    </row>
    <row r="1181" spans="1:5" ht="15">
      <c r="A1181">
        <v>279</v>
      </c>
      <c r="B1181" t="s">
        <v>763</v>
      </c>
      <c r="C1181" t="str">
        <f t="shared" si="18"/>
        <v>16.02.04AIRBUS</v>
      </c>
      <c r="D1181" t="s">
        <v>179</v>
      </c>
      <c r="E1181" t="s">
        <v>186</v>
      </c>
    </row>
    <row r="1182" spans="1:5" ht="15">
      <c r="A1182">
        <v>279</v>
      </c>
      <c r="B1182" t="s">
        <v>763</v>
      </c>
      <c r="C1182" t="str">
        <f t="shared" si="18"/>
        <v>16.02.04INDRA</v>
      </c>
      <c r="D1182" t="s">
        <v>179</v>
      </c>
      <c r="E1182" t="s">
        <v>188</v>
      </c>
    </row>
    <row r="1183" spans="1:5" ht="15">
      <c r="A1183">
        <v>279</v>
      </c>
      <c r="B1183" t="s">
        <v>763</v>
      </c>
      <c r="C1183" t="str">
        <f t="shared" si="18"/>
        <v>16.02.04SELEX</v>
      </c>
      <c r="D1183" t="s">
        <v>179</v>
      </c>
      <c r="E1183" t="s">
        <v>184</v>
      </c>
    </row>
    <row r="1184" spans="1:5" ht="15">
      <c r="A1184">
        <v>280</v>
      </c>
      <c r="B1184" t="s">
        <v>764</v>
      </c>
      <c r="C1184" t="str">
        <f t="shared" si="18"/>
        <v>16.02.05AIRBUS</v>
      </c>
      <c r="D1184" t="s">
        <v>179</v>
      </c>
      <c r="E1184" t="s">
        <v>186</v>
      </c>
    </row>
    <row r="1185" spans="1:5" ht="15">
      <c r="A1185">
        <v>280</v>
      </c>
      <c r="B1185" t="s">
        <v>764</v>
      </c>
      <c r="C1185" t="str">
        <f t="shared" si="18"/>
        <v>16.02.05ENAV</v>
      </c>
      <c r="D1185" t="s">
        <v>179</v>
      </c>
      <c r="E1185" t="s">
        <v>177</v>
      </c>
    </row>
    <row r="1186" spans="1:5" ht="15">
      <c r="A1186">
        <v>280</v>
      </c>
      <c r="B1186" t="s">
        <v>764</v>
      </c>
      <c r="C1186" t="str">
        <f t="shared" si="18"/>
        <v>16.02.05EUROCONTROL</v>
      </c>
      <c r="D1186" t="s">
        <v>179</v>
      </c>
      <c r="E1186" t="s">
        <v>181</v>
      </c>
    </row>
    <row r="1187" spans="1:5" ht="15">
      <c r="A1187">
        <v>280</v>
      </c>
      <c r="B1187" t="s">
        <v>764</v>
      </c>
      <c r="C1187" t="str">
        <f t="shared" si="18"/>
        <v>16.02.05INDRA</v>
      </c>
      <c r="D1187" t="s">
        <v>179</v>
      </c>
      <c r="E1187" t="s">
        <v>188</v>
      </c>
    </row>
    <row r="1188" spans="1:5" ht="15">
      <c r="A1188">
        <v>280</v>
      </c>
      <c r="B1188" t="s">
        <v>764</v>
      </c>
      <c r="C1188" t="str">
        <f t="shared" si="18"/>
        <v>16.02.05SELEX</v>
      </c>
      <c r="D1188" t="s">
        <v>179</v>
      </c>
      <c r="E1188" t="s">
        <v>184</v>
      </c>
    </row>
    <row r="1189" spans="1:5" ht="15">
      <c r="A1189">
        <v>280</v>
      </c>
      <c r="B1189" t="s">
        <v>764</v>
      </c>
      <c r="C1189" t="str">
        <f t="shared" si="18"/>
        <v>16.02.05THALES</v>
      </c>
      <c r="D1189" t="s">
        <v>179</v>
      </c>
      <c r="E1189" t="s">
        <v>185</v>
      </c>
    </row>
    <row r="1190" spans="1:5" ht="15">
      <c r="A1190">
        <v>281</v>
      </c>
      <c r="B1190" t="s">
        <v>765</v>
      </c>
      <c r="C1190" t="str">
        <f t="shared" si="18"/>
        <v>16.03NATS</v>
      </c>
      <c r="D1190" t="s">
        <v>172</v>
      </c>
      <c r="E1190" t="s">
        <v>182</v>
      </c>
    </row>
    <row r="1191" spans="1:5" ht="15">
      <c r="A1191">
        <v>282</v>
      </c>
      <c r="B1191" t="s">
        <v>766</v>
      </c>
      <c r="C1191" t="str">
        <f t="shared" si="18"/>
        <v>16.03.01EUROCONTROL</v>
      </c>
      <c r="D1191" t="s">
        <v>172</v>
      </c>
      <c r="E1191" t="s">
        <v>181</v>
      </c>
    </row>
    <row r="1192" spans="1:5" ht="15">
      <c r="A1192">
        <v>282</v>
      </c>
      <c r="B1192" t="s">
        <v>766</v>
      </c>
      <c r="C1192" t="str">
        <f t="shared" si="18"/>
        <v>16.03.01AENA</v>
      </c>
      <c r="D1192" t="s">
        <v>179</v>
      </c>
      <c r="E1192" t="s">
        <v>178</v>
      </c>
    </row>
    <row r="1193" spans="1:5" ht="15">
      <c r="A1193">
        <v>282</v>
      </c>
      <c r="B1193" t="s">
        <v>766</v>
      </c>
      <c r="C1193" t="str">
        <f t="shared" si="18"/>
        <v>16.03.01AIRBUS</v>
      </c>
      <c r="D1193" t="s">
        <v>179</v>
      </c>
      <c r="E1193" t="s">
        <v>186</v>
      </c>
    </row>
    <row r="1194" spans="1:5" ht="15">
      <c r="A1194">
        <v>282</v>
      </c>
      <c r="B1194" t="s">
        <v>766</v>
      </c>
      <c r="C1194" t="str">
        <f t="shared" si="18"/>
        <v>16.03.01DFS</v>
      </c>
      <c r="D1194" t="s">
        <v>179</v>
      </c>
      <c r="E1194" t="s">
        <v>180</v>
      </c>
    </row>
    <row r="1195" spans="1:5" ht="15">
      <c r="A1195">
        <v>282</v>
      </c>
      <c r="B1195" t="s">
        <v>766</v>
      </c>
      <c r="C1195" t="str">
        <f t="shared" si="18"/>
        <v>16.03.01DSNA</v>
      </c>
      <c r="D1195" t="s">
        <v>179</v>
      </c>
      <c r="E1195" t="s">
        <v>189</v>
      </c>
    </row>
    <row r="1196" spans="1:5" ht="15">
      <c r="A1196">
        <v>282</v>
      </c>
      <c r="B1196" t="s">
        <v>766</v>
      </c>
      <c r="C1196" t="str">
        <f t="shared" si="18"/>
        <v>16.03.01NATMIG</v>
      </c>
      <c r="D1196" t="s">
        <v>179</v>
      </c>
      <c r="E1196" t="s">
        <v>193</v>
      </c>
    </row>
    <row r="1197" spans="1:5" ht="15">
      <c r="A1197">
        <v>282</v>
      </c>
      <c r="B1197" t="s">
        <v>766</v>
      </c>
      <c r="C1197" t="str">
        <f t="shared" si="18"/>
        <v>16.03.01NATS</v>
      </c>
      <c r="D1197" t="s">
        <v>179</v>
      </c>
      <c r="E1197" t="s">
        <v>182</v>
      </c>
    </row>
    <row r="1198" spans="1:5" ht="15">
      <c r="A1198">
        <v>282</v>
      </c>
      <c r="B1198" t="s">
        <v>766</v>
      </c>
      <c r="C1198" t="str">
        <f t="shared" si="18"/>
        <v>16.03.01SEAC</v>
      </c>
      <c r="D1198" t="s">
        <v>179</v>
      </c>
      <c r="E1198" t="s">
        <v>192</v>
      </c>
    </row>
    <row r="1199" spans="1:5" ht="15">
      <c r="A1199">
        <v>283</v>
      </c>
      <c r="B1199" t="s">
        <v>767</v>
      </c>
      <c r="C1199" t="str">
        <f t="shared" si="18"/>
        <v>16.03.02EUROCONTROL</v>
      </c>
      <c r="D1199" t="s">
        <v>172</v>
      </c>
      <c r="E1199" t="s">
        <v>181</v>
      </c>
    </row>
    <row r="1200" spans="1:5" ht="15">
      <c r="A1200">
        <v>283</v>
      </c>
      <c r="B1200" t="s">
        <v>767</v>
      </c>
      <c r="C1200" t="str">
        <f t="shared" si="18"/>
        <v>16.03.02AIRBUS</v>
      </c>
      <c r="D1200" t="s">
        <v>179</v>
      </c>
      <c r="E1200" t="s">
        <v>186</v>
      </c>
    </row>
    <row r="1201" spans="1:5" ht="15">
      <c r="A1201">
        <v>283</v>
      </c>
      <c r="B1201" t="s">
        <v>767</v>
      </c>
      <c r="C1201" t="str">
        <f t="shared" si="18"/>
        <v>16.03.02DFS</v>
      </c>
      <c r="D1201" t="s">
        <v>179</v>
      </c>
      <c r="E1201" t="s">
        <v>180</v>
      </c>
    </row>
    <row r="1202" spans="1:5" ht="15">
      <c r="A1202">
        <v>283</v>
      </c>
      <c r="B1202" t="s">
        <v>767</v>
      </c>
      <c r="C1202" t="str">
        <f t="shared" si="18"/>
        <v>16.03.02INDRA</v>
      </c>
      <c r="D1202" t="s">
        <v>179</v>
      </c>
      <c r="E1202" t="s">
        <v>188</v>
      </c>
    </row>
    <row r="1203" spans="1:5" ht="15">
      <c r="A1203">
        <v>283</v>
      </c>
      <c r="B1203" t="s">
        <v>767</v>
      </c>
      <c r="C1203" t="str">
        <f t="shared" si="18"/>
        <v>16.03.02NATMIG</v>
      </c>
      <c r="D1203" t="s">
        <v>179</v>
      </c>
      <c r="E1203" t="s">
        <v>193</v>
      </c>
    </row>
    <row r="1204" spans="1:5" ht="15">
      <c r="A1204">
        <v>283</v>
      </c>
      <c r="B1204" t="s">
        <v>767</v>
      </c>
      <c r="C1204" t="str">
        <f t="shared" si="18"/>
        <v>16.03.02NATS</v>
      </c>
      <c r="D1204" t="s">
        <v>179</v>
      </c>
      <c r="E1204" t="s">
        <v>182</v>
      </c>
    </row>
    <row r="1205" spans="1:5" ht="15">
      <c r="A1205">
        <v>283</v>
      </c>
      <c r="B1205" t="s">
        <v>767</v>
      </c>
      <c r="C1205" t="str">
        <f t="shared" si="18"/>
        <v>16.03.02SEAC</v>
      </c>
      <c r="D1205" t="s">
        <v>179</v>
      </c>
      <c r="E1205" t="s">
        <v>192</v>
      </c>
    </row>
    <row r="1206" spans="1:5" ht="15">
      <c r="A1206">
        <v>284</v>
      </c>
      <c r="B1206" t="s">
        <v>768</v>
      </c>
      <c r="C1206" t="str">
        <f t="shared" si="18"/>
        <v>16.03.03NATS</v>
      </c>
      <c r="D1206" t="s">
        <v>172</v>
      </c>
      <c r="E1206" t="s">
        <v>182</v>
      </c>
    </row>
    <row r="1207" spans="1:5" ht="15">
      <c r="A1207">
        <v>284</v>
      </c>
      <c r="B1207" t="s">
        <v>768</v>
      </c>
      <c r="C1207" t="str">
        <f t="shared" si="18"/>
        <v>16.03.03AIRBUS</v>
      </c>
      <c r="D1207" t="s">
        <v>179</v>
      </c>
      <c r="E1207" t="s">
        <v>186</v>
      </c>
    </row>
    <row r="1208" spans="1:5" ht="15">
      <c r="A1208">
        <v>284</v>
      </c>
      <c r="B1208" t="s">
        <v>768</v>
      </c>
      <c r="C1208" t="str">
        <f t="shared" si="18"/>
        <v>16.03.03DFS</v>
      </c>
      <c r="D1208" t="s">
        <v>179</v>
      </c>
      <c r="E1208" t="s">
        <v>180</v>
      </c>
    </row>
    <row r="1209" spans="1:5" ht="15">
      <c r="A1209">
        <v>285</v>
      </c>
      <c r="B1209" t="s">
        <v>769</v>
      </c>
      <c r="C1209" t="str">
        <f t="shared" si="18"/>
        <v>16.03.04EUROCONTROL</v>
      </c>
      <c r="D1209" t="s">
        <v>172</v>
      </c>
      <c r="E1209" t="s">
        <v>181</v>
      </c>
    </row>
    <row r="1210" spans="1:5" ht="15">
      <c r="A1210">
        <v>285</v>
      </c>
      <c r="B1210" t="s">
        <v>769</v>
      </c>
      <c r="C1210" t="str">
        <f t="shared" si="18"/>
        <v>16.03.04AIRBUS</v>
      </c>
      <c r="D1210" t="s">
        <v>179</v>
      </c>
      <c r="E1210" t="s">
        <v>186</v>
      </c>
    </row>
    <row r="1211" spans="1:5" ht="15">
      <c r="A1211">
        <v>285</v>
      </c>
      <c r="B1211" t="s">
        <v>769</v>
      </c>
      <c r="C1211" t="str">
        <f t="shared" si="18"/>
        <v>16.03.04DFS</v>
      </c>
      <c r="D1211" t="s">
        <v>179</v>
      </c>
      <c r="E1211" t="s">
        <v>180</v>
      </c>
    </row>
    <row r="1212" spans="1:5" ht="15">
      <c r="A1212">
        <v>285</v>
      </c>
      <c r="B1212" t="s">
        <v>769</v>
      </c>
      <c r="C1212" t="str">
        <f t="shared" si="18"/>
        <v>16.03.04SEAC</v>
      </c>
      <c r="D1212" t="s">
        <v>179</v>
      </c>
      <c r="E1212" t="s">
        <v>192</v>
      </c>
    </row>
    <row r="1213" spans="1:5" ht="15">
      <c r="A1213">
        <v>286</v>
      </c>
      <c r="B1213" t="s">
        <v>770</v>
      </c>
      <c r="C1213" t="str">
        <f t="shared" si="18"/>
        <v>16.03.07EUROCONTROL</v>
      </c>
      <c r="D1213" t="s">
        <v>172</v>
      </c>
      <c r="E1213" t="s">
        <v>181</v>
      </c>
    </row>
    <row r="1214" spans="1:5" ht="15">
      <c r="A1214">
        <v>286</v>
      </c>
      <c r="B1214" t="s">
        <v>770</v>
      </c>
      <c r="C1214" t="str">
        <f t="shared" si="18"/>
        <v>16.03.07AIRBUS</v>
      </c>
      <c r="D1214" t="s">
        <v>179</v>
      </c>
      <c r="E1214" t="s">
        <v>186</v>
      </c>
    </row>
    <row r="1215" spans="1:5" ht="15">
      <c r="A1215">
        <v>286</v>
      </c>
      <c r="B1215" t="s">
        <v>770</v>
      </c>
      <c r="C1215" t="str">
        <f t="shared" si="18"/>
        <v>16.03.07DFS</v>
      </c>
      <c r="D1215" t="s">
        <v>179</v>
      </c>
      <c r="E1215" t="s">
        <v>180</v>
      </c>
    </row>
    <row r="1216" spans="1:5" ht="15">
      <c r="A1216">
        <v>286</v>
      </c>
      <c r="B1216" t="s">
        <v>770</v>
      </c>
      <c r="C1216" t="str">
        <f t="shared" si="18"/>
        <v>16.03.07SEAC</v>
      </c>
      <c r="D1216" t="s">
        <v>179</v>
      </c>
      <c r="E1216" t="s">
        <v>192</v>
      </c>
    </row>
    <row r="1217" spans="1:5" ht="15">
      <c r="A1217">
        <v>287</v>
      </c>
      <c r="B1217" t="s">
        <v>771</v>
      </c>
      <c r="C1217" t="str">
        <f t="shared" si="18"/>
        <v>16.04EUROCONTROL</v>
      </c>
      <c r="D1217" t="s">
        <v>172</v>
      </c>
      <c r="E1217" t="s">
        <v>181</v>
      </c>
    </row>
    <row r="1218" spans="1:5" ht="15">
      <c r="A1218">
        <v>288</v>
      </c>
      <c r="B1218" t="s">
        <v>772</v>
      </c>
      <c r="C1218" t="str">
        <f t="shared" si="18"/>
        <v>16.04.01EUROCONTROL</v>
      </c>
      <c r="D1218" t="s">
        <v>172</v>
      </c>
      <c r="E1218" t="s">
        <v>181</v>
      </c>
    </row>
    <row r="1219" spans="1:5" ht="15">
      <c r="A1219">
        <v>288</v>
      </c>
      <c r="B1219" t="s">
        <v>772</v>
      </c>
      <c r="C1219" t="str">
        <f aca="true" t="shared" si="19" ref="C1219:C1282">B1219&amp;E1219</f>
        <v>16.04.01AENA</v>
      </c>
      <c r="D1219" t="s">
        <v>179</v>
      </c>
      <c r="E1219" t="s">
        <v>178</v>
      </c>
    </row>
    <row r="1220" spans="1:5" ht="15">
      <c r="A1220">
        <v>288</v>
      </c>
      <c r="B1220" t="s">
        <v>772</v>
      </c>
      <c r="C1220" t="str">
        <f t="shared" si="19"/>
        <v>16.04.01AIRBUS</v>
      </c>
      <c r="D1220" t="s">
        <v>179</v>
      </c>
      <c r="E1220" t="s">
        <v>186</v>
      </c>
    </row>
    <row r="1221" spans="1:5" ht="15">
      <c r="A1221">
        <v>288</v>
      </c>
      <c r="B1221" t="s">
        <v>772</v>
      </c>
      <c r="C1221" t="str">
        <f t="shared" si="19"/>
        <v>16.04.01ENAV</v>
      </c>
      <c r="D1221" t="s">
        <v>179</v>
      </c>
      <c r="E1221" t="s">
        <v>177</v>
      </c>
    </row>
    <row r="1222" spans="1:5" ht="15">
      <c r="A1222">
        <v>288</v>
      </c>
      <c r="B1222" t="s">
        <v>772</v>
      </c>
      <c r="C1222" t="str">
        <f t="shared" si="19"/>
        <v>16.04.01NATMIG</v>
      </c>
      <c r="D1222" t="s">
        <v>179</v>
      </c>
      <c r="E1222" t="s">
        <v>193</v>
      </c>
    </row>
    <row r="1223" spans="1:5" ht="15">
      <c r="A1223">
        <v>288</v>
      </c>
      <c r="B1223" t="s">
        <v>772</v>
      </c>
      <c r="C1223" t="str">
        <f t="shared" si="19"/>
        <v>16.04.01NATS</v>
      </c>
      <c r="D1223" t="s">
        <v>179</v>
      </c>
      <c r="E1223" t="s">
        <v>182</v>
      </c>
    </row>
    <row r="1224" spans="1:5" ht="15">
      <c r="A1224">
        <v>288</v>
      </c>
      <c r="B1224" t="s">
        <v>772</v>
      </c>
      <c r="C1224" t="str">
        <f t="shared" si="19"/>
        <v>16.04.01NORACON</v>
      </c>
      <c r="D1224" t="s">
        <v>179</v>
      </c>
      <c r="E1224" t="s">
        <v>183</v>
      </c>
    </row>
    <row r="1225" spans="1:5" ht="15">
      <c r="A1225">
        <v>288</v>
      </c>
      <c r="B1225" t="s">
        <v>772</v>
      </c>
      <c r="C1225" t="str">
        <f t="shared" si="19"/>
        <v>16.04.01THALES</v>
      </c>
      <c r="D1225" t="s">
        <v>179</v>
      </c>
      <c r="E1225" t="s">
        <v>185</v>
      </c>
    </row>
    <row r="1226" spans="1:5" ht="15">
      <c r="A1226">
        <v>289</v>
      </c>
      <c r="B1226" t="s">
        <v>773</v>
      </c>
      <c r="C1226" t="str">
        <f t="shared" si="19"/>
        <v>16.04.02DFS</v>
      </c>
      <c r="D1226" t="s">
        <v>172</v>
      </c>
      <c r="E1226" t="s">
        <v>180</v>
      </c>
    </row>
    <row r="1227" spans="1:5" ht="15">
      <c r="A1227">
        <v>289</v>
      </c>
      <c r="B1227" t="s">
        <v>773</v>
      </c>
      <c r="C1227" t="str">
        <f t="shared" si="19"/>
        <v>16.04.02AIRBUS</v>
      </c>
      <c r="D1227" t="s">
        <v>179</v>
      </c>
      <c r="E1227" t="s">
        <v>186</v>
      </c>
    </row>
    <row r="1228" spans="1:5" ht="15">
      <c r="A1228">
        <v>289</v>
      </c>
      <c r="B1228" t="s">
        <v>773</v>
      </c>
      <c r="C1228" t="str">
        <f t="shared" si="19"/>
        <v>16.04.02ENAV</v>
      </c>
      <c r="D1228" t="s">
        <v>179</v>
      </c>
      <c r="E1228" t="s">
        <v>177</v>
      </c>
    </row>
    <row r="1229" spans="1:5" ht="15">
      <c r="A1229">
        <v>289</v>
      </c>
      <c r="B1229" t="s">
        <v>773</v>
      </c>
      <c r="C1229" t="str">
        <f t="shared" si="19"/>
        <v>16.04.02EUROCONTROL</v>
      </c>
      <c r="D1229" t="s">
        <v>179</v>
      </c>
      <c r="E1229" t="s">
        <v>181</v>
      </c>
    </row>
    <row r="1230" spans="1:5" ht="15">
      <c r="A1230">
        <v>289</v>
      </c>
      <c r="B1230" t="s">
        <v>773</v>
      </c>
      <c r="C1230" t="str">
        <f t="shared" si="19"/>
        <v>16.04.02NATMIG</v>
      </c>
      <c r="D1230" t="s">
        <v>179</v>
      </c>
      <c r="E1230" t="s">
        <v>193</v>
      </c>
    </row>
    <row r="1231" spans="1:5" ht="15">
      <c r="A1231">
        <v>290</v>
      </c>
      <c r="B1231" t="s">
        <v>774</v>
      </c>
      <c r="C1231" t="str">
        <f t="shared" si="19"/>
        <v>16.04.03DFS</v>
      </c>
      <c r="D1231" t="s">
        <v>172</v>
      </c>
      <c r="E1231" t="s">
        <v>180</v>
      </c>
    </row>
    <row r="1232" spans="1:5" ht="15">
      <c r="A1232">
        <v>290</v>
      </c>
      <c r="B1232" t="s">
        <v>774</v>
      </c>
      <c r="C1232" t="str">
        <f t="shared" si="19"/>
        <v>16.04.03AIRBUS</v>
      </c>
      <c r="D1232" t="s">
        <v>179</v>
      </c>
      <c r="E1232" t="s">
        <v>186</v>
      </c>
    </row>
    <row r="1233" spans="1:5" ht="15">
      <c r="A1233">
        <v>290</v>
      </c>
      <c r="B1233" t="s">
        <v>774</v>
      </c>
      <c r="C1233" t="str">
        <f t="shared" si="19"/>
        <v>16.04.03EUROCONTROL</v>
      </c>
      <c r="D1233" t="s">
        <v>179</v>
      </c>
      <c r="E1233" t="s">
        <v>181</v>
      </c>
    </row>
    <row r="1234" spans="1:5" ht="15">
      <c r="A1234">
        <v>290</v>
      </c>
      <c r="B1234" t="s">
        <v>774</v>
      </c>
      <c r="C1234" t="str">
        <f t="shared" si="19"/>
        <v>16.04.03NORACON</v>
      </c>
      <c r="D1234" t="s">
        <v>179</v>
      </c>
      <c r="E1234" t="s">
        <v>183</v>
      </c>
    </row>
    <row r="1235" spans="1:5" ht="15">
      <c r="A1235">
        <v>290</v>
      </c>
      <c r="B1235" t="s">
        <v>774</v>
      </c>
      <c r="C1235" t="str">
        <f t="shared" si="19"/>
        <v>16.04.03THALES</v>
      </c>
      <c r="D1235" t="s">
        <v>179</v>
      </c>
      <c r="E1235" t="s">
        <v>185</v>
      </c>
    </row>
    <row r="1236" spans="1:5" ht="15">
      <c r="A1236">
        <v>291</v>
      </c>
      <c r="B1236" t="s">
        <v>775</v>
      </c>
      <c r="C1236" t="str">
        <f t="shared" si="19"/>
        <v>16.04.04EUROCONTROL</v>
      </c>
      <c r="D1236" t="s">
        <v>172</v>
      </c>
      <c r="E1236" t="s">
        <v>181</v>
      </c>
    </row>
    <row r="1237" spans="1:5" ht="15">
      <c r="A1237">
        <v>291</v>
      </c>
      <c r="B1237" t="s">
        <v>775</v>
      </c>
      <c r="C1237" t="str">
        <f t="shared" si="19"/>
        <v>16.04.04AIRBUS</v>
      </c>
      <c r="D1237" t="s">
        <v>179</v>
      </c>
      <c r="E1237" t="s">
        <v>186</v>
      </c>
    </row>
    <row r="1238" spans="1:5" ht="15">
      <c r="A1238">
        <v>291</v>
      </c>
      <c r="B1238" t="s">
        <v>775</v>
      </c>
      <c r="C1238" t="str">
        <f t="shared" si="19"/>
        <v>16.04.04DFS</v>
      </c>
      <c r="D1238" t="s">
        <v>179</v>
      </c>
      <c r="E1238" t="s">
        <v>180</v>
      </c>
    </row>
    <row r="1239" spans="1:5" ht="15">
      <c r="A1239">
        <v>291</v>
      </c>
      <c r="B1239" t="s">
        <v>775</v>
      </c>
      <c r="C1239" t="str">
        <f t="shared" si="19"/>
        <v>16.04.04FREQUENTIS</v>
      </c>
      <c r="D1239" t="s">
        <v>179</v>
      </c>
      <c r="E1239" t="s">
        <v>191</v>
      </c>
    </row>
    <row r="1240" spans="1:5" ht="15">
      <c r="A1240">
        <v>291</v>
      </c>
      <c r="B1240" t="s">
        <v>775</v>
      </c>
      <c r="C1240" t="str">
        <f t="shared" si="19"/>
        <v>16.04.04NORACON</v>
      </c>
      <c r="D1240" t="s">
        <v>179</v>
      </c>
      <c r="E1240" t="s">
        <v>183</v>
      </c>
    </row>
    <row r="1241" spans="1:5" ht="15">
      <c r="A1241">
        <v>292</v>
      </c>
      <c r="B1241" t="s">
        <v>776</v>
      </c>
      <c r="C1241" t="str">
        <f t="shared" si="19"/>
        <v>16.05ENAV</v>
      </c>
      <c r="D1241" t="s">
        <v>172</v>
      </c>
      <c r="E1241" t="s">
        <v>177</v>
      </c>
    </row>
    <row r="1242" spans="1:5" ht="15">
      <c r="A1242">
        <v>293</v>
      </c>
      <c r="B1242" t="s">
        <v>777</v>
      </c>
      <c r="C1242" t="str">
        <f t="shared" si="19"/>
        <v>16.05.01ENAV</v>
      </c>
      <c r="D1242" t="s">
        <v>172</v>
      </c>
      <c r="E1242" t="s">
        <v>177</v>
      </c>
    </row>
    <row r="1243" spans="1:5" ht="15">
      <c r="A1243">
        <v>293</v>
      </c>
      <c r="B1243" t="s">
        <v>777</v>
      </c>
      <c r="C1243" t="str">
        <f t="shared" si="19"/>
        <v>16.05.01AENA</v>
      </c>
      <c r="D1243" t="s">
        <v>179</v>
      </c>
      <c r="E1243" t="s">
        <v>178</v>
      </c>
    </row>
    <row r="1244" spans="1:5" ht="15">
      <c r="A1244">
        <v>293</v>
      </c>
      <c r="B1244" t="s">
        <v>777</v>
      </c>
      <c r="C1244" t="str">
        <f t="shared" si="19"/>
        <v>16.05.01AIRBUS</v>
      </c>
      <c r="D1244" t="s">
        <v>179</v>
      </c>
      <c r="E1244" t="s">
        <v>186</v>
      </c>
    </row>
    <row r="1245" spans="1:5" ht="15">
      <c r="A1245">
        <v>293</v>
      </c>
      <c r="B1245" t="s">
        <v>777</v>
      </c>
      <c r="C1245" t="str">
        <f t="shared" si="19"/>
        <v>16.05.01DFS</v>
      </c>
      <c r="D1245" t="s">
        <v>179</v>
      </c>
      <c r="E1245" t="s">
        <v>180</v>
      </c>
    </row>
    <row r="1246" spans="1:5" ht="15">
      <c r="A1246">
        <v>293</v>
      </c>
      <c r="B1246" t="s">
        <v>777</v>
      </c>
      <c r="C1246" t="str">
        <f t="shared" si="19"/>
        <v>16.05.01EUROCONTROL</v>
      </c>
      <c r="D1246" t="s">
        <v>179</v>
      </c>
      <c r="E1246" t="s">
        <v>181</v>
      </c>
    </row>
    <row r="1247" spans="1:5" ht="15">
      <c r="A1247">
        <v>293</v>
      </c>
      <c r="B1247" t="s">
        <v>777</v>
      </c>
      <c r="C1247" t="str">
        <f t="shared" si="19"/>
        <v>16.05.01NATMIG</v>
      </c>
      <c r="D1247" t="s">
        <v>179</v>
      </c>
      <c r="E1247" t="s">
        <v>193</v>
      </c>
    </row>
    <row r="1248" spans="1:5" ht="15">
      <c r="A1248">
        <v>293</v>
      </c>
      <c r="B1248" t="s">
        <v>777</v>
      </c>
      <c r="C1248" t="str">
        <f t="shared" si="19"/>
        <v>16.05.01THALES</v>
      </c>
      <c r="D1248" t="s">
        <v>179</v>
      </c>
      <c r="E1248" t="s">
        <v>185</v>
      </c>
    </row>
    <row r="1249" spans="1:5" ht="15">
      <c r="A1249">
        <v>294</v>
      </c>
      <c r="B1249" t="s">
        <v>778</v>
      </c>
      <c r="C1249" t="str">
        <f t="shared" si="19"/>
        <v>16.05.02NATMIG</v>
      </c>
      <c r="D1249" t="s">
        <v>172</v>
      </c>
      <c r="E1249" t="s">
        <v>193</v>
      </c>
    </row>
    <row r="1250" spans="1:5" ht="15">
      <c r="A1250">
        <v>294</v>
      </c>
      <c r="B1250" t="s">
        <v>778</v>
      </c>
      <c r="C1250" t="str">
        <f t="shared" si="19"/>
        <v>16.05.02AENA</v>
      </c>
      <c r="D1250" t="s">
        <v>179</v>
      </c>
      <c r="E1250" t="s">
        <v>178</v>
      </c>
    </row>
    <row r="1251" spans="1:5" ht="15">
      <c r="A1251">
        <v>294</v>
      </c>
      <c r="B1251" t="s">
        <v>778</v>
      </c>
      <c r="C1251" t="str">
        <f t="shared" si="19"/>
        <v>16.05.02AIRBUS</v>
      </c>
      <c r="D1251" t="s">
        <v>179</v>
      </c>
      <c r="E1251" t="s">
        <v>186</v>
      </c>
    </row>
    <row r="1252" spans="1:5" ht="15">
      <c r="A1252">
        <v>294</v>
      </c>
      <c r="B1252" t="s">
        <v>778</v>
      </c>
      <c r="C1252" t="str">
        <f t="shared" si="19"/>
        <v>16.05.02ALENIA</v>
      </c>
      <c r="D1252" t="s">
        <v>179</v>
      </c>
      <c r="E1252" t="s">
        <v>187</v>
      </c>
    </row>
    <row r="1253" spans="1:5" ht="15">
      <c r="A1253">
        <v>294</v>
      </c>
      <c r="B1253" t="s">
        <v>778</v>
      </c>
      <c r="C1253" t="str">
        <f t="shared" si="19"/>
        <v>16.05.02ENAV</v>
      </c>
      <c r="D1253" t="s">
        <v>179</v>
      </c>
      <c r="E1253" t="s">
        <v>177</v>
      </c>
    </row>
    <row r="1254" spans="1:5" ht="15">
      <c r="A1254">
        <v>294</v>
      </c>
      <c r="B1254" t="s">
        <v>778</v>
      </c>
      <c r="C1254" t="str">
        <f t="shared" si="19"/>
        <v>16.05.02EUROCONTROL</v>
      </c>
      <c r="D1254" t="s">
        <v>179</v>
      </c>
      <c r="E1254" t="s">
        <v>181</v>
      </c>
    </row>
    <row r="1255" spans="1:5" ht="15">
      <c r="A1255">
        <v>294</v>
      </c>
      <c r="B1255" t="s">
        <v>778</v>
      </c>
      <c r="C1255" t="str">
        <f t="shared" si="19"/>
        <v>16.05.02INDRA</v>
      </c>
      <c r="D1255" t="s">
        <v>179</v>
      </c>
      <c r="E1255" t="s">
        <v>188</v>
      </c>
    </row>
    <row r="1256" spans="1:5" ht="15">
      <c r="A1256">
        <v>295</v>
      </c>
      <c r="B1256" t="s">
        <v>779</v>
      </c>
      <c r="C1256" t="str">
        <f t="shared" si="19"/>
        <v>16.05.03FREQUENTIS</v>
      </c>
      <c r="D1256" t="s">
        <v>172</v>
      </c>
      <c r="E1256" t="s">
        <v>191</v>
      </c>
    </row>
    <row r="1257" spans="1:5" ht="15">
      <c r="A1257">
        <v>295</v>
      </c>
      <c r="B1257" t="s">
        <v>779</v>
      </c>
      <c r="C1257" t="str">
        <f t="shared" si="19"/>
        <v>16.05.03AENA</v>
      </c>
      <c r="D1257" t="s">
        <v>179</v>
      </c>
      <c r="E1257" t="s">
        <v>178</v>
      </c>
    </row>
    <row r="1258" spans="1:5" ht="15">
      <c r="A1258">
        <v>295</v>
      </c>
      <c r="B1258" t="s">
        <v>779</v>
      </c>
      <c r="C1258" t="str">
        <f t="shared" si="19"/>
        <v>16.05.03AIRBUS</v>
      </c>
      <c r="D1258" t="s">
        <v>179</v>
      </c>
      <c r="E1258" t="s">
        <v>186</v>
      </c>
    </row>
    <row r="1259" spans="1:5" ht="15">
      <c r="A1259">
        <v>295</v>
      </c>
      <c r="B1259" t="s">
        <v>779</v>
      </c>
      <c r="C1259" t="str">
        <f t="shared" si="19"/>
        <v>16.05.03DFS</v>
      </c>
      <c r="D1259" t="s">
        <v>179</v>
      </c>
      <c r="E1259" t="s">
        <v>180</v>
      </c>
    </row>
    <row r="1260" spans="1:5" ht="15">
      <c r="A1260">
        <v>295</v>
      </c>
      <c r="B1260" t="s">
        <v>779</v>
      </c>
      <c r="C1260" t="str">
        <f t="shared" si="19"/>
        <v>16.05.03ENAV</v>
      </c>
      <c r="D1260" t="s">
        <v>179</v>
      </c>
      <c r="E1260" t="s">
        <v>177</v>
      </c>
    </row>
    <row r="1261" spans="1:5" ht="15">
      <c r="A1261">
        <v>296</v>
      </c>
      <c r="B1261" t="s">
        <v>780</v>
      </c>
      <c r="C1261" t="str">
        <f t="shared" si="19"/>
        <v>16.05.04DFS</v>
      </c>
      <c r="D1261" t="s">
        <v>172</v>
      </c>
      <c r="E1261" t="s">
        <v>180</v>
      </c>
    </row>
    <row r="1262" spans="1:5" ht="15">
      <c r="A1262">
        <v>296</v>
      </c>
      <c r="B1262" t="s">
        <v>780</v>
      </c>
      <c r="C1262" t="str">
        <f t="shared" si="19"/>
        <v>16.05.04AIRBUS</v>
      </c>
      <c r="D1262" t="s">
        <v>179</v>
      </c>
      <c r="E1262" t="s">
        <v>186</v>
      </c>
    </row>
    <row r="1263" spans="1:5" ht="15">
      <c r="A1263">
        <v>296</v>
      </c>
      <c r="B1263" t="s">
        <v>780</v>
      </c>
      <c r="C1263" t="str">
        <f t="shared" si="19"/>
        <v>16.05.04EUROCONTROL</v>
      </c>
      <c r="D1263" t="s">
        <v>179</v>
      </c>
      <c r="E1263" t="s">
        <v>181</v>
      </c>
    </row>
    <row r="1264" spans="1:5" ht="15">
      <c r="A1264">
        <v>296</v>
      </c>
      <c r="B1264" t="s">
        <v>780</v>
      </c>
      <c r="C1264" t="str">
        <f t="shared" si="19"/>
        <v>16.05.04NORACON</v>
      </c>
      <c r="D1264" t="s">
        <v>179</v>
      </c>
      <c r="E1264" t="s">
        <v>183</v>
      </c>
    </row>
    <row r="1265" spans="1:5" ht="15">
      <c r="A1265">
        <v>296</v>
      </c>
      <c r="B1265" t="s">
        <v>780</v>
      </c>
      <c r="C1265" t="str">
        <f t="shared" si="19"/>
        <v>16.05.04THALES</v>
      </c>
      <c r="D1265" t="s">
        <v>179</v>
      </c>
      <c r="E1265" t="s">
        <v>185</v>
      </c>
    </row>
    <row r="1266" spans="1:5" ht="15">
      <c r="A1266">
        <v>297</v>
      </c>
      <c r="B1266" t="s">
        <v>781</v>
      </c>
      <c r="C1266" t="str">
        <f t="shared" si="19"/>
        <v>16.06EUROCONTROL</v>
      </c>
      <c r="D1266" t="s">
        <v>172</v>
      </c>
      <c r="E1266" t="s">
        <v>181</v>
      </c>
    </row>
    <row r="1267" spans="1:5" ht="15">
      <c r="A1267">
        <v>298</v>
      </c>
      <c r="B1267" t="s">
        <v>733</v>
      </c>
      <c r="C1267" t="str">
        <f t="shared" si="19"/>
        <v>16.06.01EUROCONTROL</v>
      </c>
      <c r="D1267" t="s">
        <v>172</v>
      </c>
      <c r="E1267" t="s">
        <v>181</v>
      </c>
    </row>
    <row r="1268" spans="1:5" ht="15">
      <c r="A1268">
        <v>298</v>
      </c>
      <c r="B1268" t="s">
        <v>733</v>
      </c>
      <c r="C1268" t="str">
        <f t="shared" si="19"/>
        <v>16.06.01AENA</v>
      </c>
      <c r="D1268" t="s">
        <v>179</v>
      </c>
      <c r="E1268" t="s">
        <v>178</v>
      </c>
    </row>
    <row r="1269" spans="1:5" ht="15">
      <c r="A1269">
        <v>298</v>
      </c>
      <c r="B1269" t="s">
        <v>733</v>
      </c>
      <c r="C1269" t="str">
        <f t="shared" si="19"/>
        <v>16.06.01AIRBUS</v>
      </c>
      <c r="D1269" t="s">
        <v>179</v>
      </c>
      <c r="E1269" t="s">
        <v>186</v>
      </c>
    </row>
    <row r="1270" spans="1:5" ht="15">
      <c r="A1270">
        <v>298</v>
      </c>
      <c r="B1270" t="s">
        <v>733</v>
      </c>
      <c r="C1270" t="str">
        <f t="shared" si="19"/>
        <v>16.06.01ALENIA</v>
      </c>
      <c r="D1270" t="s">
        <v>179</v>
      </c>
      <c r="E1270" t="s">
        <v>187</v>
      </c>
    </row>
    <row r="1271" spans="1:5" ht="15">
      <c r="A1271">
        <v>298</v>
      </c>
      <c r="B1271" t="s">
        <v>733</v>
      </c>
      <c r="C1271" t="str">
        <f t="shared" si="19"/>
        <v>16.06.01DFS</v>
      </c>
      <c r="D1271" t="s">
        <v>179</v>
      </c>
      <c r="E1271" t="s">
        <v>180</v>
      </c>
    </row>
    <row r="1272" spans="1:5" ht="15">
      <c r="A1272">
        <v>298</v>
      </c>
      <c r="B1272" t="s">
        <v>733</v>
      </c>
      <c r="C1272" t="str">
        <f t="shared" si="19"/>
        <v>16.06.01DSNA</v>
      </c>
      <c r="D1272" t="s">
        <v>179</v>
      </c>
      <c r="E1272" t="s">
        <v>189</v>
      </c>
    </row>
    <row r="1273" spans="1:5" ht="15">
      <c r="A1273">
        <v>298</v>
      </c>
      <c r="B1273" t="s">
        <v>733</v>
      </c>
      <c r="C1273" t="str">
        <f t="shared" si="19"/>
        <v>16.06.01FREQUENTIS</v>
      </c>
      <c r="D1273" t="s">
        <v>179</v>
      </c>
      <c r="E1273" t="s">
        <v>191</v>
      </c>
    </row>
    <row r="1274" spans="1:5" ht="15">
      <c r="A1274">
        <v>298</v>
      </c>
      <c r="B1274" t="s">
        <v>733</v>
      </c>
      <c r="C1274" t="str">
        <f t="shared" si="19"/>
        <v>16.06.01INDRA</v>
      </c>
      <c r="D1274" t="s">
        <v>179</v>
      </c>
      <c r="E1274" t="s">
        <v>188</v>
      </c>
    </row>
    <row r="1275" spans="1:5" ht="15">
      <c r="A1275">
        <v>298</v>
      </c>
      <c r="B1275" t="s">
        <v>733</v>
      </c>
      <c r="C1275" t="str">
        <f t="shared" si="19"/>
        <v>16.06.01NATMIG</v>
      </c>
      <c r="D1275" t="s">
        <v>179</v>
      </c>
      <c r="E1275" t="s">
        <v>193</v>
      </c>
    </row>
    <row r="1276" spans="1:5" ht="15">
      <c r="A1276">
        <v>298</v>
      </c>
      <c r="B1276" t="s">
        <v>733</v>
      </c>
      <c r="C1276" t="str">
        <f t="shared" si="19"/>
        <v>16.06.01NATS</v>
      </c>
      <c r="D1276" t="s">
        <v>179</v>
      </c>
      <c r="E1276" t="s">
        <v>182</v>
      </c>
    </row>
    <row r="1277" spans="1:5" ht="15">
      <c r="A1277">
        <v>298</v>
      </c>
      <c r="B1277" t="s">
        <v>733</v>
      </c>
      <c r="C1277" t="str">
        <f t="shared" si="19"/>
        <v>16.06.01NORACON</v>
      </c>
      <c r="D1277" t="s">
        <v>179</v>
      </c>
      <c r="E1277" t="s">
        <v>183</v>
      </c>
    </row>
    <row r="1278" spans="1:5" ht="15">
      <c r="A1278">
        <v>298</v>
      </c>
      <c r="B1278" t="s">
        <v>733</v>
      </c>
      <c r="C1278" t="str">
        <f t="shared" si="19"/>
        <v>16.06.01SELEX</v>
      </c>
      <c r="D1278" t="s">
        <v>179</v>
      </c>
      <c r="E1278" t="s">
        <v>184</v>
      </c>
    </row>
    <row r="1279" spans="1:5" ht="15">
      <c r="A1279">
        <v>298</v>
      </c>
      <c r="B1279" t="s">
        <v>733</v>
      </c>
      <c r="C1279" t="str">
        <f t="shared" si="19"/>
        <v>16.06.01THALES</v>
      </c>
      <c r="D1279" t="s">
        <v>179</v>
      </c>
      <c r="E1279" t="s">
        <v>185</v>
      </c>
    </row>
    <row r="1280" spans="1:5" ht="15">
      <c r="A1280">
        <v>299</v>
      </c>
      <c r="B1280" t="s">
        <v>734</v>
      </c>
      <c r="C1280" t="str">
        <f t="shared" si="19"/>
        <v>16.06.02EUROCONTROL</v>
      </c>
      <c r="D1280" t="s">
        <v>172</v>
      </c>
      <c r="E1280" t="s">
        <v>181</v>
      </c>
    </row>
    <row r="1281" spans="1:5" ht="15">
      <c r="A1281">
        <v>299</v>
      </c>
      <c r="B1281" t="s">
        <v>734</v>
      </c>
      <c r="C1281" t="str">
        <f t="shared" si="19"/>
        <v>16.06.02AIRBUS</v>
      </c>
      <c r="D1281" t="s">
        <v>179</v>
      </c>
      <c r="E1281" t="s">
        <v>186</v>
      </c>
    </row>
    <row r="1282" spans="1:5" ht="15">
      <c r="A1282">
        <v>299</v>
      </c>
      <c r="B1282" t="s">
        <v>734</v>
      </c>
      <c r="C1282" t="str">
        <f t="shared" si="19"/>
        <v>16.06.02DFS</v>
      </c>
      <c r="D1282" t="s">
        <v>179</v>
      </c>
      <c r="E1282" t="s">
        <v>180</v>
      </c>
    </row>
    <row r="1283" spans="1:5" ht="15">
      <c r="A1283">
        <v>299</v>
      </c>
      <c r="B1283" t="s">
        <v>734</v>
      </c>
      <c r="C1283" t="str">
        <f aca="true" t="shared" si="20" ref="C1283:C1346">B1283&amp;E1283</f>
        <v>16.06.02ENAV</v>
      </c>
      <c r="D1283" t="s">
        <v>179</v>
      </c>
      <c r="E1283" t="s">
        <v>177</v>
      </c>
    </row>
    <row r="1284" spans="1:5" ht="15">
      <c r="A1284">
        <v>299</v>
      </c>
      <c r="B1284" t="s">
        <v>734</v>
      </c>
      <c r="C1284" t="str">
        <f t="shared" si="20"/>
        <v>16.06.02FREQUENTIS</v>
      </c>
      <c r="D1284" t="s">
        <v>179</v>
      </c>
      <c r="E1284" t="s">
        <v>191</v>
      </c>
    </row>
    <row r="1285" spans="1:5" ht="15">
      <c r="A1285">
        <v>299</v>
      </c>
      <c r="B1285" t="s">
        <v>734</v>
      </c>
      <c r="C1285" t="str">
        <f t="shared" si="20"/>
        <v>16.06.02INDRA</v>
      </c>
      <c r="D1285" t="s">
        <v>179</v>
      </c>
      <c r="E1285" t="s">
        <v>188</v>
      </c>
    </row>
    <row r="1286" spans="1:5" ht="15">
      <c r="A1286">
        <v>299</v>
      </c>
      <c r="B1286" t="s">
        <v>734</v>
      </c>
      <c r="C1286" t="str">
        <f t="shared" si="20"/>
        <v>16.06.02SELEX</v>
      </c>
      <c r="D1286" t="s">
        <v>179</v>
      </c>
      <c r="E1286" t="s">
        <v>184</v>
      </c>
    </row>
    <row r="1287" spans="1:5" ht="15">
      <c r="A1287">
        <v>299</v>
      </c>
      <c r="B1287" t="s">
        <v>734</v>
      </c>
      <c r="C1287" t="str">
        <f t="shared" si="20"/>
        <v>16.06.02THALES</v>
      </c>
      <c r="D1287" t="s">
        <v>179</v>
      </c>
      <c r="E1287" t="s">
        <v>185</v>
      </c>
    </row>
    <row r="1288" spans="1:5" ht="15">
      <c r="A1288">
        <v>300</v>
      </c>
      <c r="B1288" t="s">
        <v>735</v>
      </c>
      <c r="C1288" t="str">
        <f t="shared" si="20"/>
        <v>16.06.03EUROCONTROL</v>
      </c>
      <c r="D1288" t="s">
        <v>172</v>
      </c>
      <c r="E1288" t="s">
        <v>181</v>
      </c>
    </row>
    <row r="1289" spans="1:5" ht="15">
      <c r="A1289">
        <v>300</v>
      </c>
      <c r="B1289" t="s">
        <v>735</v>
      </c>
      <c r="C1289" t="str">
        <f t="shared" si="20"/>
        <v>16.06.03AENA</v>
      </c>
      <c r="D1289" t="s">
        <v>179</v>
      </c>
      <c r="E1289" t="s">
        <v>178</v>
      </c>
    </row>
    <row r="1290" spans="1:5" ht="15">
      <c r="A1290">
        <v>300</v>
      </c>
      <c r="B1290" t="s">
        <v>735</v>
      </c>
      <c r="C1290" t="str">
        <f t="shared" si="20"/>
        <v>16.06.03AIRBUS</v>
      </c>
      <c r="D1290" t="s">
        <v>179</v>
      </c>
      <c r="E1290" t="s">
        <v>186</v>
      </c>
    </row>
    <row r="1291" spans="1:5" ht="15">
      <c r="A1291">
        <v>300</v>
      </c>
      <c r="B1291" t="s">
        <v>735</v>
      </c>
      <c r="C1291" t="str">
        <f t="shared" si="20"/>
        <v>16.06.03DFS</v>
      </c>
      <c r="D1291" t="s">
        <v>179</v>
      </c>
      <c r="E1291" t="s">
        <v>180</v>
      </c>
    </row>
    <row r="1292" spans="1:5" ht="15">
      <c r="A1292">
        <v>300</v>
      </c>
      <c r="B1292" t="s">
        <v>735</v>
      </c>
      <c r="C1292" t="str">
        <f t="shared" si="20"/>
        <v>16.06.03ENAV</v>
      </c>
      <c r="D1292" t="s">
        <v>179</v>
      </c>
      <c r="E1292" t="s">
        <v>177</v>
      </c>
    </row>
    <row r="1293" spans="1:5" ht="15">
      <c r="A1293">
        <v>300</v>
      </c>
      <c r="B1293" t="s">
        <v>735</v>
      </c>
      <c r="C1293" t="str">
        <f t="shared" si="20"/>
        <v>16.06.03NATS</v>
      </c>
      <c r="D1293" t="s">
        <v>179</v>
      </c>
      <c r="E1293" t="s">
        <v>182</v>
      </c>
    </row>
    <row r="1294" spans="1:5" ht="15">
      <c r="A1294">
        <v>300</v>
      </c>
      <c r="B1294" t="s">
        <v>735</v>
      </c>
      <c r="C1294" t="str">
        <f t="shared" si="20"/>
        <v>16.06.03THALES</v>
      </c>
      <c r="D1294" t="s">
        <v>179</v>
      </c>
      <c r="E1294" t="s">
        <v>185</v>
      </c>
    </row>
    <row r="1295" spans="1:5" ht="15">
      <c r="A1295">
        <v>301</v>
      </c>
      <c r="B1295" t="s">
        <v>736</v>
      </c>
      <c r="C1295" t="str">
        <f t="shared" si="20"/>
        <v>16.06.05EUROCONTROL</v>
      </c>
      <c r="D1295" t="s">
        <v>172</v>
      </c>
      <c r="E1295" t="s">
        <v>181</v>
      </c>
    </row>
    <row r="1296" spans="1:5" ht="15">
      <c r="A1296">
        <v>301</v>
      </c>
      <c r="B1296" t="s">
        <v>736</v>
      </c>
      <c r="C1296" t="str">
        <f t="shared" si="20"/>
        <v>16.06.05AENA</v>
      </c>
      <c r="D1296" t="s">
        <v>179</v>
      </c>
      <c r="E1296" t="s">
        <v>178</v>
      </c>
    </row>
    <row r="1297" spans="1:5" ht="15">
      <c r="A1297">
        <v>301</v>
      </c>
      <c r="B1297" t="s">
        <v>736</v>
      </c>
      <c r="C1297" t="str">
        <f t="shared" si="20"/>
        <v>16.06.05AIRBUS</v>
      </c>
      <c r="D1297" t="s">
        <v>179</v>
      </c>
      <c r="E1297" t="s">
        <v>186</v>
      </c>
    </row>
    <row r="1298" spans="1:5" ht="15">
      <c r="A1298">
        <v>301</v>
      </c>
      <c r="B1298" t="s">
        <v>736</v>
      </c>
      <c r="C1298" t="str">
        <f t="shared" si="20"/>
        <v>16.06.05ALENIA</v>
      </c>
      <c r="D1298" t="s">
        <v>179</v>
      </c>
      <c r="E1298" t="s">
        <v>187</v>
      </c>
    </row>
    <row r="1299" spans="1:5" ht="15">
      <c r="A1299">
        <v>301</v>
      </c>
      <c r="B1299" t="s">
        <v>736</v>
      </c>
      <c r="C1299" t="str">
        <f t="shared" si="20"/>
        <v>16.06.05DFS</v>
      </c>
      <c r="D1299" t="s">
        <v>179</v>
      </c>
      <c r="E1299" t="s">
        <v>180</v>
      </c>
    </row>
    <row r="1300" spans="1:5" ht="15">
      <c r="A1300">
        <v>301</v>
      </c>
      <c r="B1300" t="s">
        <v>736</v>
      </c>
      <c r="C1300" t="str">
        <f t="shared" si="20"/>
        <v>16.06.05ENAV</v>
      </c>
      <c r="D1300" t="s">
        <v>179</v>
      </c>
      <c r="E1300" t="s">
        <v>177</v>
      </c>
    </row>
    <row r="1301" spans="1:5" ht="15">
      <c r="A1301">
        <v>301</v>
      </c>
      <c r="B1301" t="s">
        <v>736</v>
      </c>
      <c r="C1301" t="str">
        <f t="shared" si="20"/>
        <v>16.06.05INDRA</v>
      </c>
      <c r="D1301" t="s">
        <v>179</v>
      </c>
      <c r="E1301" t="s">
        <v>188</v>
      </c>
    </row>
    <row r="1302" spans="1:5" ht="15">
      <c r="A1302">
        <v>301</v>
      </c>
      <c r="B1302" t="s">
        <v>736</v>
      </c>
      <c r="C1302" t="str">
        <f t="shared" si="20"/>
        <v>16.06.05NATMIG</v>
      </c>
      <c r="D1302" t="s">
        <v>179</v>
      </c>
      <c r="E1302" t="s">
        <v>193</v>
      </c>
    </row>
    <row r="1303" spans="1:5" ht="15">
      <c r="A1303">
        <v>301</v>
      </c>
      <c r="B1303" t="s">
        <v>736</v>
      </c>
      <c r="C1303" t="str">
        <f t="shared" si="20"/>
        <v>16.06.05NATS</v>
      </c>
      <c r="D1303" t="s">
        <v>179</v>
      </c>
      <c r="E1303" t="s">
        <v>182</v>
      </c>
    </row>
    <row r="1304" spans="1:5" ht="15">
      <c r="A1304">
        <v>301</v>
      </c>
      <c r="B1304" t="s">
        <v>736</v>
      </c>
      <c r="C1304" t="str">
        <f t="shared" si="20"/>
        <v>16.06.05THALES</v>
      </c>
      <c r="D1304" t="s">
        <v>179</v>
      </c>
      <c r="E1304" t="s">
        <v>185</v>
      </c>
    </row>
    <row r="1305" spans="1:5" ht="15">
      <c r="A1305">
        <v>302</v>
      </c>
      <c r="B1305" t="s">
        <v>737</v>
      </c>
      <c r="C1305" t="str">
        <f t="shared" si="20"/>
        <v>16.06.06EUROCONTROL</v>
      </c>
      <c r="D1305" t="s">
        <v>172</v>
      </c>
      <c r="E1305" t="s">
        <v>181</v>
      </c>
    </row>
    <row r="1306" spans="1:5" ht="15">
      <c r="A1306">
        <v>302</v>
      </c>
      <c r="B1306" t="s">
        <v>737</v>
      </c>
      <c r="C1306" t="str">
        <f t="shared" si="20"/>
        <v>16.06.06AENA</v>
      </c>
      <c r="D1306" t="s">
        <v>179</v>
      </c>
      <c r="E1306" t="s">
        <v>178</v>
      </c>
    </row>
    <row r="1307" spans="1:5" ht="15">
      <c r="A1307">
        <v>302</v>
      </c>
      <c r="B1307" t="s">
        <v>737</v>
      </c>
      <c r="C1307" t="str">
        <f t="shared" si="20"/>
        <v>16.06.06AIRBUS</v>
      </c>
      <c r="D1307" t="s">
        <v>179</v>
      </c>
      <c r="E1307" t="s">
        <v>186</v>
      </c>
    </row>
    <row r="1308" spans="1:5" ht="15">
      <c r="A1308">
        <v>302</v>
      </c>
      <c r="B1308" t="s">
        <v>737</v>
      </c>
      <c r="C1308" t="str">
        <f t="shared" si="20"/>
        <v>16.06.06ALENIA</v>
      </c>
      <c r="D1308" t="s">
        <v>179</v>
      </c>
      <c r="E1308" t="s">
        <v>187</v>
      </c>
    </row>
    <row r="1309" spans="1:5" ht="15">
      <c r="A1309">
        <v>302</v>
      </c>
      <c r="B1309" t="s">
        <v>737</v>
      </c>
      <c r="C1309" t="str">
        <f t="shared" si="20"/>
        <v>16.06.06INDRA</v>
      </c>
      <c r="D1309" t="s">
        <v>179</v>
      </c>
      <c r="E1309" t="s">
        <v>188</v>
      </c>
    </row>
    <row r="1310" spans="1:5" ht="15">
      <c r="A1310">
        <v>302</v>
      </c>
      <c r="B1310" t="s">
        <v>737</v>
      </c>
      <c r="C1310" t="str">
        <f t="shared" si="20"/>
        <v>16.06.06NATS</v>
      </c>
      <c r="D1310" t="s">
        <v>179</v>
      </c>
      <c r="E1310" t="s">
        <v>182</v>
      </c>
    </row>
    <row r="1311" spans="1:5" ht="15">
      <c r="A1311">
        <v>302</v>
      </c>
      <c r="B1311" t="s">
        <v>737</v>
      </c>
      <c r="C1311" t="str">
        <f t="shared" si="20"/>
        <v>16.06.06THALES</v>
      </c>
      <c r="D1311" t="s">
        <v>179</v>
      </c>
      <c r="E1311" t="s">
        <v>185</v>
      </c>
    </row>
    <row r="1312" spans="1:5" ht="15">
      <c r="A1312">
        <v>252</v>
      </c>
      <c r="B1312" t="s">
        <v>738</v>
      </c>
      <c r="C1312" t="str">
        <f t="shared" si="20"/>
        <v>B.00DFS</v>
      </c>
      <c r="D1312" t="s">
        <v>172</v>
      </c>
      <c r="E1312" t="s">
        <v>180</v>
      </c>
    </row>
    <row r="1313" spans="1:5" ht="15">
      <c r="A1313">
        <v>253</v>
      </c>
      <c r="B1313" t="s">
        <v>799</v>
      </c>
      <c r="C1313" t="str">
        <f t="shared" si="20"/>
        <v>B.01DFS</v>
      </c>
      <c r="D1313" t="s">
        <v>172</v>
      </c>
      <c r="E1313" t="s">
        <v>180</v>
      </c>
    </row>
    <row r="1314" spans="1:5" ht="15">
      <c r="A1314">
        <v>253</v>
      </c>
      <c r="B1314" t="s">
        <v>799</v>
      </c>
      <c r="C1314" t="str">
        <f t="shared" si="20"/>
        <v>B.01AIRBUS</v>
      </c>
      <c r="D1314" t="s">
        <v>179</v>
      </c>
      <c r="E1314" t="s">
        <v>186</v>
      </c>
    </row>
    <row r="1315" spans="1:5" ht="15">
      <c r="A1315">
        <v>253</v>
      </c>
      <c r="B1315" t="s">
        <v>799</v>
      </c>
      <c r="C1315" t="str">
        <f t="shared" si="20"/>
        <v>B.01ALENIA</v>
      </c>
      <c r="D1315" t="s">
        <v>179</v>
      </c>
      <c r="E1315" t="s">
        <v>187</v>
      </c>
    </row>
    <row r="1316" spans="1:5" ht="15">
      <c r="A1316">
        <v>253</v>
      </c>
      <c r="B1316" t="s">
        <v>799</v>
      </c>
      <c r="C1316" t="str">
        <f t="shared" si="20"/>
        <v>B.01EUROCONTROL</v>
      </c>
      <c r="D1316" t="s">
        <v>179</v>
      </c>
      <c r="E1316" t="s">
        <v>181</v>
      </c>
    </row>
    <row r="1317" spans="1:5" ht="15">
      <c r="A1317">
        <v>253</v>
      </c>
      <c r="B1317" t="s">
        <v>799</v>
      </c>
      <c r="C1317" t="str">
        <f t="shared" si="20"/>
        <v>B.01NATS</v>
      </c>
      <c r="D1317" t="s">
        <v>179</v>
      </c>
      <c r="E1317" t="s">
        <v>182</v>
      </c>
    </row>
    <row r="1318" spans="1:5" ht="15">
      <c r="A1318">
        <v>254</v>
      </c>
      <c r="B1318" t="s">
        <v>800</v>
      </c>
      <c r="C1318" t="str">
        <f t="shared" si="20"/>
        <v>B.04.01NATS</v>
      </c>
      <c r="D1318" t="s">
        <v>172</v>
      </c>
      <c r="E1318" t="s">
        <v>182</v>
      </c>
    </row>
    <row r="1319" spans="1:5" ht="15">
      <c r="A1319">
        <v>254</v>
      </c>
      <c r="B1319" t="s">
        <v>800</v>
      </c>
      <c r="C1319" t="str">
        <f t="shared" si="20"/>
        <v>B.04.01AENA</v>
      </c>
      <c r="D1319" t="s">
        <v>179</v>
      </c>
      <c r="E1319" t="s">
        <v>178</v>
      </c>
    </row>
    <row r="1320" spans="1:5" ht="15">
      <c r="A1320">
        <v>254</v>
      </c>
      <c r="B1320" t="s">
        <v>800</v>
      </c>
      <c r="C1320" t="str">
        <f t="shared" si="20"/>
        <v>B.04.01AIRBUS</v>
      </c>
      <c r="D1320" t="s">
        <v>179</v>
      </c>
      <c r="E1320" t="s">
        <v>186</v>
      </c>
    </row>
    <row r="1321" spans="1:5" ht="15">
      <c r="A1321">
        <v>254</v>
      </c>
      <c r="B1321" t="s">
        <v>800</v>
      </c>
      <c r="C1321" t="str">
        <f t="shared" si="20"/>
        <v>B.04.01DFS</v>
      </c>
      <c r="D1321" t="s">
        <v>179</v>
      </c>
      <c r="E1321" t="s">
        <v>180</v>
      </c>
    </row>
    <row r="1322" spans="1:5" ht="15">
      <c r="A1322">
        <v>254</v>
      </c>
      <c r="B1322" t="s">
        <v>800</v>
      </c>
      <c r="C1322" t="str">
        <f t="shared" si="20"/>
        <v>B.04.01ENAV</v>
      </c>
      <c r="D1322" t="s">
        <v>179</v>
      </c>
      <c r="E1322" t="s">
        <v>177</v>
      </c>
    </row>
    <row r="1323" spans="1:5" ht="15">
      <c r="A1323">
        <v>254</v>
      </c>
      <c r="B1323" t="s">
        <v>800</v>
      </c>
      <c r="C1323" t="str">
        <f t="shared" si="20"/>
        <v>B.04.01EUROCONTROL</v>
      </c>
      <c r="D1323" t="s">
        <v>179</v>
      </c>
      <c r="E1323" t="s">
        <v>181</v>
      </c>
    </row>
    <row r="1324" spans="1:5" ht="15">
      <c r="A1324">
        <v>254</v>
      </c>
      <c r="B1324" t="s">
        <v>800</v>
      </c>
      <c r="C1324" t="str">
        <f t="shared" si="20"/>
        <v>B.04.01INDRA</v>
      </c>
      <c r="D1324" t="s">
        <v>179</v>
      </c>
      <c r="E1324" t="s">
        <v>188</v>
      </c>
    </row>
    <row r="1325" spans="1:5" ht="15">
      <c r="A1325">
        <v>254</v>
      </c>
      <c r="B1325" t="s">
        <v>800</v>
      </c>
      <c r="C1325" t="str">
        <f t="shared" si="20"/>
        <v>B.04.01NORACON</v>
      </c>
      <c r="D1325" t="s">
        <v>179</v>
      </c>
      <c r="E1325" t="s">
        <v>183</v>
      </c>
    </row>
    <row r="1326" spans="1:5" ht="15">
      <c r="A1326">
        <v>254</v>
      </c>
      <c r="B1326" t="s">
        <v>800</v>
      </c>
      <c r="C1326" t="str">
        <f t="shared" si="20"/>
        <v>B.04.01SEAC</v>
      </c>
      <c r="D1326" t="s">
        <v>179</v>
      </c>
      <c r="E1326" t="s">
        <v>192</v>
      </c>
    </row>
    <row r="1327" spans="1:5" ht="15">
      <c r="A1327">
        <v>255</v>
      </c>
      <c r="B1327" t="s">
        <v>801</v>
      </c>
      <c r="C1327" t="str">
        <f t="shared" si="20"/>
        <v>B.04.02DFS</v>
      </c>
      <c r="D1327" t="s">
        <v>172</v>
      </c>
      <c r="E1327" t="s">
        <v>180</v>
      </c>
    </row>
    <row r="1328" spans="1:5" ht="15">
      <c r="A1328">
        <v>255</v>
      </c>
      <c r="B1328" t="s">
        <v>801</v>
      </c>
      <c r="C1328" t="str">
        <f t="shared" si="20"/>
        <v>B.04.02AENA</v>
      </c>
      <c r="D1328" t="s">
        <v>179</v>
      </c>
      <c r="E1328" t="s">
        <v>178</v>
      </c>
    </row>
    <row r="1329" spans="1:5" ht="15">
      <c r="A1329">
        <v>255</v>
      </c>
      <c r="B1329" t="s">
        <v>801</v>
      </c>
      <c r="C1329" t="str">
        <f t="shared" si="20"/>
        <v>B.04.02AIRBUS</v>
      </c>
      <c r="D1329" t="s">
        <v>179</v>
      </c>
      <c r="E1329" t="s">
        <v>186</v>
      </c>
    </row>
    <row r="1330" spans="1:5" ht="15">
      <c r="A1330">
        <v>255</v>
      </c>
      <c r="B1330" t="s">
        <v>801</v>
      </c>
      <c r="C1330" t="str">
        <f t="shared" si="20"/>
        <v>B.04.02DSNA</v>
      </c>
      <c r="D1330" t="s">
        <v>179</v>
      </c>
      <c r="E1330" t="s">
        <v>189</v>
      </c>
    </row>
    <row r="1331" spans="1:5" ht="15">
      <c r="A1331">
        <v>255</v>
      </c>
      <c r="B1331" t="s">
        <v>801</v>
      </c>
      <c r="C1331" t="str">
        <f t="shared" si="20"/>
        <v>B.04.02EUROCONTROL</v>
      </c>
      <c r="D1331" t="s">
        <v>179</v>
      </c>
      <c r="E1331" t="s">
        <v>181</v>
      </c>
    </row>
    <row r="1332" spans="1:5" ht="15">
      <c r="A1332">
        <v>255</v>
      </c>
      <c r="B1332" t="s">
        <v>801</v>
      </c>
      <c r="C1332" t="str">
        <f t="shared" si="20"/>
        <v>B.04.02INDRA</v>
      </c>
      <c r="D1332" t="s">
        <v>179</v>
      </c>
      <c r="E1332" t="s">
        <v>188</v>
      </c>
    </row>
    <row r="1333" spans="1:5" ht="15">
      <c r="A1333">
        <v>255</v>
      </c>
      <c r="B1333" t="s">
        <v>801</v>
      </c>
      <c r="C1333" t="str">
        <f t="shared" si="20"/>
        <v>B.04.02NATS</v>
      </c>
      <c r="D1333" t="s">
        <v>179</v>
      </c>
      <c r="E1333" t="s">
        <v>182</v>
      </c>
    </row>
    <row r="1334" spans="1:5" ht="15">
      <c r="A1334">
        <v>255</v>
      </c>
      <c r="B1334" t="s">
        <v>801</v>
      </c>
      <c r="C1334" t="str">
        <f t="shared" si="20"/>
        <v>B.04.02NORACON</v>
      </c>
      <c r="D1334" t="s">
        <v>179</v>
      </c>
      <c r="E1334" t="s">
        <v>183</v>
      </c>
    </row>
    <row r="1335" spans="1:5" ht="15">
      <c r="A1335">
        <v>255</v>
      </c>
      <c r="B1335" t="s">
        <v>801</v>
      </c>
      <c r="C1335" t="str">
        <f t="shared" si="20"/>
        <v>B.04.02SEAC</v>
      </c>
      <c r="D1335" t="s">
        <v>179</v>
      </c>
      <c r="E1335" t="s">
        <v>192</v>
      </c>
    </row>
    <row r="1336" spans="1:5" ht="15">
      <c r="A1336">
        <v>255</v>
      </c>
      <c r="B1336" t="s">
        <v>801</v>
      </c>
      <c r="C1336" t="str">
        <f t="shared" si="20"/>
        <v>B.04.02THALES</v>
      </c>
      <c r="D1336" t="s">
        <v>179</v>
      </c>
      <c r="E1336" t="s">
        <v>185</v>
      </c>
    </row>
    <row r="1337" spans="1:5" ht="15">
      <c r="A1337">
        <v>256</v>
      </c>
      <c r="B1337" t="s">
        <v>802</v>
      </c>
      <c r="C1337" t="str">
        <f t="shared" si="20"/>
        <v>B.04.03EUROCONTROL</v>
      </c>
      <c r="D1337" t="s">
        <v>172</v>
      </c>
      <c r="E1337" t="s">
        <v>181</v>
      </c>
    </row>
    <row r="1338" spans="1:5" ht="15">
      <c r="A1338">
        <v>256</v>
      </c>
      <c r="B1338" t="s">
        <v>802</v>
      </c>
      <c r="C1338" t="str">
        <f t="shared" si="20"/>
        <v>B.04.03AENA</v>
      </c>
      <c r="D1338" t="s">
        <v>179</v>
      </c>
      <c r="E1338" t="s">
        <v>178</v>
      </c>
    </row>
    <row r="1339" spans="1:5" ht="15">
      <c r="A1339">
        <v>256</v>
      </c>
      <c r="B1339" t="s">
        <v>802</v>
      </c>
      <c r="C1339" t="str">
        <f t="shared" si="20"/>
        <v>B.04.03AIRBUS</v>
      </c>
      <c r="D1339" t="s">
        <v>179</v>
      </c>
      <c r="E1339" t="s">
        <v>186</v>
      </c>
    </row>
    <row r="1340" spans="1:5" ht="15">
      <c r="A1340">
        <v>256</v>
      </c>
      <c r="B1340" t="s">
        <v>802</v>
      </c>
      <c r="C1340" t="str">
        <f t="shared" si="20"/>
        <v>B.04.03DFS</v>
      </c>
      <c r="D1340" t="s">
        <v>179</v>
      </c>
      <c r="E1340" t="s">
        <v>180</v>
      </c>
    </row>
    <row r="1341" spans="1:5" ht="15">
      <c r="A1341">
        <v>256</v>
      </c>
      <c r="B1341" t="s">
        <v>802</v>
      </c>
      <c r="C1341" t="str">
        <f t="shared" si="20"/>
        <v>B.04.03DSNA</v>
      </c>
      <c r="D1341" t="s">
        <v>179</v>
      </c>
      <c r="E1341" t="s">
        <v>189</v>
      </c>
    </row>
    <row r="1342" spans="1:5" ht="15">
      <c r="A1342">
        <v>256</v>
      </c>
      <c r="B1342" t="s">
        <v>802</v>
      </c>
      <c r="C1342" t="str">
        <f t="shared" si="20"/>
        <v>B.04.03ENAV</v>
      </c>
      <c r="D1342" t="s">
        <v>179</v>
      </c>
      <c r="E1342" t="s">
        <v>177</v>
      </c>
    </row>
    <row r="1343" spans="1:5" ht="15">
      <c r="A1343">
        <v>256</v>
      </c>
      <c r="B1343" t="s">
        <v>802</v>
      </c>
      <c r="C1343" t="str">
        <f t="shared" si="20"/>
        <v>B.04.03FREQUENTIS</v>
      </c>
      <c r="D1343" t="s">
        <v>179</v>
      </c>
      <c r="E1343" t="s">
        <v>191</v>
      </c>
    </row>
    <row r="1344" spans="1:5" ht="15">
      <c r="A1344">
        <v>256</v>
      </c>
      <c r="B1344" t="s">
        <v>802</v>
      </c>
      <c r="C1344" t="str">
        <f t="shared" si="20"/>
        <v>B.04.03NATS</v>
      </c>
      <c r="D1344" t="s">
        <v>179</v>
      </c>
      <c r="E1344" t="s">
        <v>182</v>
      </c>
    </row>
    <row r="1345" spans="1:5" ht="15">
      <c r="A1345">
        <v>256</v>
      </c>
      <c r="B1345" t="s">
        <v>802</v>
      </c>
      <c r="C1345" t="str">
        <f t="shared" si="20"/>
        <v>B.04.03NORACON</v>
      </c>
      <c r="D1345" t="s">
        <v>179</v>
      </c>
      <c r="E1345" t="s">
        <v>183</v>
      </c>
    </row>
    <row r="1346" spans="1:5" ht="15">
      <c r="A1346">
        <v>256</v>
      </c>
      <c r="B1346" t="s">
        <v>802</v>
      </c>
      <c r="C1346" t="str">
        <f t="shared" si="20"/>
        <v>B.04.03SEAC</v>
      </c>
      <c r="D1346" t="s">
        <v>179</v>
      </c>
      <c r="E1346" t="s">
        <v>192</v>
      </c>
    </row>
    <row r="1347" spans="1:5" ht="15">
      <c r="A1347">
        <v>256</v>
      </c>
      <c r="B1347" t="s">
        <v>802</v>
      </c>
      <c r="C1347" t="str">
        <f aca="true" t="shared" si="21" ref="C1347:C1380">B1347&amp;E1347</f>
        <v>B.04.03SELEX</v>
      </c>
      <c r="D1347" t="s">
        <v>179</v>
      </c>
      <c r="E1347" t="s">
        <v>184</v>
      </c>
    </row>
    <row r="1348" spans="1:5" ht="15">
      <c r="A1348">
        <v>256</v>
      </c>
      <c r="B1348" t="s">
        <v>802</v>
      </c>
      <c r="C1348" t="str">
        <f t="shared" si="21"/>
        <v>B.04.03THALES</v>
      </c>
      <c r="D1348" t="s">
        <v>179</v>
      </c>
      <c r="E1348" t="s">
        <v>185</v>
      </c>
    </row>
    <row r="1349" spans="1:5" ht="15">
      <c r="A1349">
        <v>257</v>
      </c>
      <c r="B1349" t="s">
        <v>803</v>
      </c>
      <c r="C1349" t="str">
        <f t="shared" si="21"/>
        <v>B.05AENA</v>
      </c>
      <c r="D1349" t="s">
        <v>172</v>
      </c>
      <c r="E1349" t="s">
        <v>178</v>
      </c>
    </row>
    <row r="1350" spans="1:5" ht="15">
      <c r="A1350">
        <v>257</v>
      </c>
      <c r="B1350" t="s">
        <v>803</v>
      </c>
      <c r="C1350" t="str">
        <f t="shared" si="21"/>
        <v>B.05ALENIA</v>
      </c>
      <c r="D1350" t="s">
        <v>179</v>
      </c>
      <c r="E1350" t="s">
        <v>187</v>
      </c>
    </row>
    <row r="1351" spans="1:5" ht="15">
      <c r="A1351">
        <v>257</v>
      </c>
      <c r="B1351" t="s">
        <v>803</v>
      </c>
      <c r="C1351" t="str">
        <f t="shared" si="21"/>
        <v>B.05DFS</v>
      </c>
      <c r="D1351" t="s">
        <v>179</v>
      </c>
      <c r="E1351" t="s">
        <v>180</v>
      </c>
    </row>
    <row r="1352" spans="1:5" ht="15">
      <c r="A1352">
        <v>257</v>
      </c>
      <c r="B1352" t="s">
        <v>803</v>
      </c>
      <c r="C1352" t="str">
        <f t="shared" si="21"/>
        <v>B.05ENAV</v>
      </c>
      <c r="D1352" t="s">
        <v>179</v>
      </c>
      <c r="E1352" t="s">
        <v>177</v>
      </c>
    </row>
    <row r="1353" spans="1:5" ht="15">
      <c r="A1353">
        <v>257</v>
      </c>
      <c r="B1353" t="s">
        <v>803</v>
      </c>
      <c r="C1353" t="str">
        <f t="shared" si="21"/>
        <v>B.05EUROCONTROL</v>
      </c>
      <c r="D1353" t="s">
        <v>179</v>
      </c>
      <c r="E1353" t="s">
        <v>181</v>
      </c>
    </row>
    <row r="1354" spans="1:5" ht="15">
      <c r="A1354">
        <v>257</v>
      </c>
      <c r="B1354" t="s">
        <v>803</v>
      </c>
      <c r="C1354" t="str">
        <f t="shared" si="21"/>
        <v>B.05NATS</v>
      </c>
      <c r="D1354" t="s">
        <v>179</v>
      </c>
      <c r="E1354" t="s">
        <v>182</v>
      </c>
    </row>
    <row r="1355" spans="1:5" ht="15">
      <c r="A1355">
        <v>257</v>
      </c>
      <c r="B1355" t="s">
        <v>803</v>
      </c>
      <c r="C1355" t="str">
        <f t="shared" si="21"/>
        <v>B.05SELEX</v>
      </c>
      <c r="D1355" t="s">
        <v>179</v>
      </c>
      <c r="E1355" t="s">
        <v>184</v>
      </c>
    </row>
    <row r="1356" spans="1:5" ht="15">
      <c r="A1356">
        <v>322</v>
      </c>
      <c r="B1356" t="s">
        <v>804</v>
      </c>
      <c r="C1356" t="str">
        <f t="shared" si="21"/>
        <v>C.00EUROCONTROL</v>
      </c>
      <c r="D1356" t="s">
        <v>172</v>
      </c>
      <c r="E1356" t="s">
        <v>181</v>
      </c>
    </row>
    <row r="1357" spans="1:5" ht="15">
      <c r="A1357">
        <v>324</v>
      </c>
      <c r="B1357" t="s">
        <v>806</v>
      </c>
      <c r="C1357" t="str">
        <f t="shared" si="21"/>
        <v>C.02EUROCONTROL</v>
      </c>
      <c r="D1357" t="s">
        <v>172</v>
      </c>
      <c r="E1357" t="s">
        <v>181</v>
      </c>
    </row>
    <row r="1358" spans="1:5" ht="15">
      <c r="A1358">
        <v>324</v>
      </c>
      <c r="B1358" t="s">
        <v>806</v>
      </c>
      <c r="C1358" t="str">
        <f t="shared" si="21"/>
        <v>C.02AENA</v>
      </c>
      <c r="D1358" t="s">
        <v>179</v>
      </c>
      <c r="E1358" t="s">
        <v>178</v>
      </c>
    </row>
    <row r="1359" spans="1:5" ht="15">
      <c r="A1359">
        <v>324</v>
      </c>
      <c r="B1359" t="s">
        <v>806</v>
      </c>
      <c r="C1359" t="str">
        <f t="shared" si="21"/>
        <v>C.02AIRBUS</v>
      </c>
      <c r="D1359" t="s">
        <v>179</v>
      </c>
      <c r="E1359" t="s">
        <v>186</v>
      </c>
    </row>
    <row r="1360" spans="1:5" ht="15">
      <c r="A1360">
        <v>324</v>
      </c>
      <c r="B1360" t="s">
        <v>806</v>
      </c>
      <c r="C1360" t="str">
        <f t="shared" si="21"/>
        <v>C.02ALENIA</v>
      </c>
      <c r="D1360" t="s">
        <v>179</v>
      </c>
      <c r="E1360" t="s">
        <v>187</v>
      </c>
    </row>
    <row r="1361" spans="1:5" ht="15">
      <c r="A1361">
        <v>324</v>
      </c>
      <c r="B1361" t="s">
        <v>806</v>
      </c>
      <c r="C1361" t="str">
        <f t="shared" si="21"/>
        <v>C.02DFS</v>
      </c>
      <c r="D1361" t="s">
        <v>179</v>
      </c>
      <c r="E1361" t="s">
        <v>180</v>
      </c>
    </row>
    <row r="1362" spans="1:5" ht="15">
      <c r="A1362">
        <v>324</v>
      </c>
      <c r="B1362" t="s">
        <v>806</v>
      </c>
      <c r="C1362" t="str">
        <f t="shared" si="21"/>
        <v>C.02DSNA</v>
      </c>
      <c r="D1362" t="s">
        <v>179</v>
      </c>
      <c r="E1362" t="s">
        <v>189</v>
      </c>
    </row>
    <row r="1363" spans="1:5" ht="15">
      <c r="A1363">
        <v>324</v>
      </c>
      <c r="B1363" t="s">
        <v>806</v>
      </c>
      <c r="C1363" t="str">
        <f t="shared" si="21"/>
        <v>C.02ENAV</v>
      </c>
      <c r="D1363" t="s">
        <v>179</v>
      </c>
      <c r="E1363" t="s">
        <v>177</v>
      </c>
    </row>
    <row r="1364" spans="1:5" ht="15">
      <c r="A1364">
        <v>324</v>
      </c>
      <c r="B1364" t="s">
        <v>806</v>
      </c>
      <c r="C1364" t="str">
        <f t="shared" si="21"/>
        <v>C.02INDRA</v>
      </c>
      <c r="D1364" t="s">
        <v>179</v>
      </c>
      <c r="E1364" t="s">
        <v>188</v>
      </c>
    </row>
    <row r="1365" spans="1:5" ht="15">
      <c r="A1365">
        <v>324</v>
      </c>
      <c r="B1365" t="s">
        <v>806</v>
      </c>
      <c r="C1365" t="str">
        <f t="shared" si="21"/>
        <v>C.02NATS</v>
      </c>
      <c r="D1365" t="s">
        <v>179</v>
      </c>
      <c r="E1365" t="s">
        <v>182</v>
      </c>
    </row>
    <row r="1366" spans="1:5" ht="15">
      <c r="A1366">
        <v>324</v>
      </c>
      <c r="B1366" t="s">
        <v>806</v>
      </c>
      <c r="C1366" t="str">
        <f t="shared" si="21"/>
        <v>C.02NORACON</v>
      </c>
      <c r="D1366" t="s">
        <v>179</v>
      </c>
      <c r="E1366" t="s">
        <v>183</v>
      </c>
    </row>
    <row r="1367" spans="1:5" ht="15">
      <c r="A1367">
        <v>324</v>
      </c>
      <c r="B1367" t="s">
        <v>806</v>
      </c>
      <c r="C1367" t="str">
        <f t="shared" si="21"/>
        <v>C.02SEAC</v>
      </c>
      <c r="D1367" t="s">
        <v>179</v>
      </c>
      <c r="E1367" t="s">
        <v>192</v>
      </c>
    </row>
    <row r="1368" spans="1:5" ht="15">
      <c r="A1368">
        <v>324</v>
      </c>
      <c r="B1368" t="s">
        <v>806</v>
      </c>
      <c r="C1368" t="str">
        <f t="shared" si="21"/>
        <v>C.02THALES</v>
      </c>
      <c r="D1368" t="s">
        <v>179</v>
      </c>
      <c r="E1368" t="s">
        <v>185</v>
      </c>
    </row>
    <row r="1369" spans="1:5" ht="15">
      <c r="A1369">
        <v>325</v>
      </c>
      <c r="B1369" t="s">
        <v>807</v>
      </c>
      <c r="C1369" t="str">
        <f t="shared" si="21"/>
        <v>C.03EUROCONTROL</v>
      </c>
      <c r="D1369" t="s">
        <v>172</v>
      </c>
      <c r="E1369" t="s">
        <v>181</v>
      </c>
    </row>
    <row r="1370" spans="1:5" ht="15">
      <c r="A1370">
        <v>325</v>
      </c>
      <c r="B1370" t="s">
        <v>807</v>
      </c>
      <c r="C1370" t="str">
        <f t="shared" si="21"/>
        <v>C.03AENA</v>
      </c>
      <c r="D1370" t="s">
        <v>179</v>
      </c>
      <c r="E1370" t="s">
        <v>178</v>
      </c>
    </row>
    <row r="1371" spans="1:5" ht="15">
      <c r="A1371">
        <v>325</v>
      </c>
      <c r="B1371" t="s">
        <v>807</v>
      </c>
      <c r="C1371" t="str">
        <f t="shared" si="21"/>
        <v>C.03AIRBUS</v>
      </c>
      <c r="D1371" t="s">
        <v>179</v>
      </c>
      <c r="E1371" t="s">
        <v>186</v>
      </c>
    </row>
    <row r="1372" spans="1:5" ht="15">
      <c r="A1372">
        <v>325</v>
      </c>
      <c r="B1372" t="s">
        <v>807</v>
      </c>
      <c r="C1372" t="str">
        <f t="shared" si="21"/>
        <v>C.03ALENIA</v>
      </c>
      <c r="D1372" t="s">
        <v>179</v>
      </c>
      <c r="E1372" t="s">
        <v>187</v>
      </c>
    </row>
    <row r="1373" spans="1:5" ht="15">
      <c r="A1373">
        <v>325</v>
      </c>
      <c r="B1373" t="s">
        <v>807</v>
      </c>
      <c r="C1373" t="str">
        <f t="shared" si="21"/>
        <v>C.03DFS</v>
      </c>
      <c r="D1373" t="s">
        <v>179</v>
      </c>
      <c r="E1373" t="s">
        <v>180</v>
      </c>
    </row>
    <row r="1374" spans="1:5" ht="15">
      <c r="A1374">
        <v>325</v>
      </c>
      <c r="B1374" t="s">
        <v>807</v>
      </c>
      <c r="C1374" t="str">
        <f t="shared" si="21"/>
        <v>C.03DSNA</v>
      </c>
      <c r="D1374" t="s">
        <v>179</v>
      </c>
      <c r="E1374" t="s">
        <v>189</v>
      </c>
    </row>
    <row r="1375" spans="1:5" ht="15">
      <c r="A1375">
        <v>325</v>
      </c>
      <c r="B1375" t="s">
        <v>807</v>
      </c>
      <c r="C1375" t="str">
        <f t="shared" si="21"/>
        <v>C.03ENAV</v>
      </c>
      <c r="D1375" t="s">
        <v>179</v>
      </c>
      <c r="E1375" t="s">
        <v>177</v>
      </c>
    </row>
    <row r="1376" spans="1:5" ht="15">
      <c r="A1376">
        <v>325</v>
      </c>
      <c r="B1376" t="s">
        <v>807</v>
      </c>
      <c r="C1376" t="str">
        <f t="shared" si="21"/>
        <v>C.03HONEYWELL</v>
      </c>
      <c r="D1376" t="s">
        <v>179</v>
      </c>
      <c r="E1376" t="s">
        <v>190</v>
      </c>
    </row>
    <row r="1377" spans="1:5" ht="15">
      <c r="A1377">
        <v>325</v>
      </c>
      <c r="B1377" t="s">
        <v>807</v>
      </c>
      <c r="C1377" t="str">
        <f t="shared" si="21"/>
        <v>C.03INDRA</v>
      </c>
      <c r="D1377" t="s">
        <v>179</v>
      </c>
      <c r="E1377" t="s">
        <v>188</v>
      </c>
    </row>
    <row r="1378" spans="1:5" ht="15">
      <c r="A1378">
        <v>325</v>
      </c>
      <c r="B1378" t="s">
        <v>807</v>
      </c>
      <c r="C1378" t="str">
        <f t="shared" si="21"/>
        <v>C.03NATS</v>
      </c>
      <c r="D1378" t="s">
        <v>179</v>
      </c>
      <c r="E1378" t="s">
        <v>182</v>
      </c>
    </row>
    <row r="1379" spans="1:5" ht="15">
      <c r="A1379">
        <v>325</v>
      </c>
      <c r="B1379" t="s">
        <v>807</v>
      </c>
      <c r="C1379" t="str">
        <f t="shared" si="21"/>
        <v>C.03NORACON</v>
      </c>
      <c r="D1379" t="s">
        <v>179</v>
      </c>
      <c r="E1379" t="s">
        <v>183</v>
      </c>
    </row>
    <row r="1380" spans="1:5" ht="15">
      <c r="A1380">
        <v>325</v>
      </c>
      <c r="B1380" t="s">
        <v>807</v>
      </c>
      <c r="C1380" t="str">
        <f t="shared" si="21"/>
        <v>C.03THALES</v>
      </c>
      <c r="D1380" t="s">
        <v>179</v>
      </c>
      <c r="E1380" t="s">
        <v>185</v>
      </c>
    </row>
  </sheetData>
  <sheetProtection password="E5C6" sheet="1" select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
  <sheetViews>
    <sheetView zoomScalePageLayoutView="0" workbookViewId="0" topLeftCell="A1">
      <selection activeCell="B1" sqref="B1"/>
    </sheetView>
  </sheetViews>
  <sheetFormatPr defaultColWidth="9.00390625" defaultRowHeight="15"/>
  <cols>
    <col min="1" max="1" width="22.421875" style="0" customWidth="1"/>
    <col min="2" max="2" width="22.140625" style="0" customWidth="1"/>
    <col min="3" max="3" width="14.57421875" style="0" customWidth="1"/>
  </cols>
  <sheetData>
    <row r="1" spans="1:2" ht="15">
      <c r="A1" t="s">
        <v>811</v>
      </c>
      <c r="B1" t="s">
        <v>503</v>
      </c>
    </row>
  </sheetData>
  <sheetProtection password="E5C6" sheet="1" objects="1" scenarios="1" select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U303"/>
  <sheetViews>
    <sheetView tabSelected="1" zoomScale="81" zoomScaleNormal="81" workbookViewId="0" topLeftCell="B1">
      <selection activeCell="A1" sqref="A1:A16384"/>
    </sheetView>
  </sheetViews>
  <sheetFormatPr defaultColWidth="9.140625" defaultRowHeight="15"/>
  <cols>
    <col min="1" max="1" width="5.28125" style="3" hidden="1" customWidth="1"/>
    <col min="2" max="2" width="21.140625" style="3" bestFit="1" customWidth="1"/>
    <col min="3" max="3" width="45.421875" style="3" customWidth="1"/>
    <col min="4" max="4" width="43.57421875" style="3" customWidth="1"/>
    <col min="5" max="5" width="17.00390625" style="3" bestFit="1" customWidth="1"/>
    <col min="6" max="6" width="29.140625" style="3" bestFit="1" customWidth="1"/>
    <col min="7" max="7" width="22.57421875" style="3" bestFit="1" customWidth="1"/>
    <col min="8" max="8" width="50.421875" style="3" customWidth="1"/>
    <col min="9" max="9" width="12.57421875" style="3" bestFit="1" customWidth="1"/>
    <col min="10" max="10" width="15.421875" style="3" bestFit="1" customWidth="1"/>
    <col min="11" max="11" width="18.7109375" style="3" bestFit="1" customWidth="1"/>
    <col min="12" max="12" width="15.28125" style="3" bestFit="1" customWidth="1"/>
    <col min="13" max="13" width="19.421875" style="3" bestFit="1" customWidth="1"/>
    <col min="14" max="14" width="18.57421875" style="10" bestFit="1" customWidth="1"/>
    <col min="15" max="15" width="38.140625" style="10" customWidth="1"/>
    <col min="16" max="16" width="22.7109375" style="10" customWidth="1"/>
    <col min="17" max="17" width="22.7109375" style="10" bestFit="1" customWidth="1"/>
    <col min="18" max="18" width="23.00390625" style="10" bestFit="1" customWidth="1"/>
    <col min="19" max="19" width="16.8515625" style="10" bestFit="1" customWidth="1"/>
    <col min="20" max="20" width="17.8515625" style="10" bestFit="1" customWidth="1"/>
    <col min="21" max="21" width="16.57421875" style="10" bestFit="1" customWidth="1"/>
    <col min="22" max="22" width="25.00390625" style="10" bestFit="1" customWidth="1"/>
    <col min="23" max="23" width="18.28125" style="10" bestFit="1" customWidth="1"/>
    <col min="24" max="24" width="24.7109375" style="10" bestFit="1" customWidth="1"/>
    <col min="25" max="25" width="20.7109375" style="10" bestFit="1" customWidth="1"/>
    <col min="26" max="26" width="22.7109375" style="10" bestFit="1" customWidth="1"/>
    <col min="27" max="27" width="21.7109375" style="10" bestFit="1" customWidth="1"/>
    <col min="28" max="28" width="24.28125" style="10" customWidth="1"/>
    <col min="29" max="29" width="35.140625" style="10" customWidth="1"/>
    <col min="30" max="30" width="21.28125" style="10" customWidth="1"/>
    <col min="31" max="31" width="25.140625" style="10" customWidth="1"/>
    <col min="32" max="33" width="28.28125" style="10" customWidth="1"/>
    <col min="34" max="34" width="33.28125" style="10" bestFit="1" customWidth="1"/>
    <col min="35" max="35" width="22.7109375" style="10" customWidth="1"/>
    <col min="36" max="36" width="23.7109375" style="10" customWidth="1"/>
    <col min="37" max="37" width="15.00390625" style="10" customWidth="1"/>
    <col min="38" max="38" width="34.7109375" style="10" customWidth="1"/>
    <col min="39" max="39" width="26.57421875" style="10" customWidth="1"/>
    <col min="40" max="40" width="42.7109375" style="10" customWidth="1"/>
    <col min="41" max="41" width="38.421875" style="10" customWidth="1"/>
    <col min="42" max="42" width="19.421875" style="10" customWidth="1"/>
    <col min="43" max="43" width="9.140625" style="10" customWidth="1"/>
    <col min="44" max="45" width="6.140625" style="10" hidden="1" customWidth="1"/>
    <col min="46" max="47" width="0" style="10" hidden="1" customWidth="1"/>
    <col min="48" max="51" width="9.140625" style="10" customWidth="1"/>
    <col min="52" max="16384" width="9.140625" style="3" customWidth="1"/>
  </cols>
  <sheetData>
    <row r="1" spans="1:13" ht="15">
      <c r="A1" s="10"/>
      <c r="B1" s="10"/>
      <c r="C1" s="10"/>
      <c r="D1" s="10"/>
      <c r="E1" s="10"/>
      <c r="F1" s="10"/>
      <c r="G1" s="10"/>
      <c r="H1" s="10"/>
      <c r="I1" s="10"/>
      <c r="J1" s="10"/>
      <c r="K1" s="10"/>
      <c r="L1" s="10"/>
      <c r="M1" s="10"/>
    </row>
    <row r="2" spans="1:13" ht="15.75" thickBot="1">
      <c r="A2" s="10"/>
      <c r="B2" s="10"/>
      <c r="C2" s="20" t="s">
        <v>194</v>
      </c>
      <c r="D2" s="41"/>
      <c r="E2" s="41"/>
      <c r="F2" s="41"/>
      <c r="G2" s="10"/>
      <c r="H2" s="10"/>
      <c r="I2" s="10"/>
      <c r="J2" s="10"/>
      <c r="K2" s="10"/>
      <c r="L2" s="10"/>
      <c r="M2" s="10"/>
    </row>
    <row r="3" spans="1:13" ht="65.25" customHeight="1" thickBot="1" thickTop="1">
      <c r="A3" s="10"/>
      <c r="B3" s="10"/>
      <c r="C3" s="21"/>
      <c r="D3" s="18"/>
      <c r="E3" s="18"/>
      <c r="F3" s="18"/>
      <c r="G3" s="10"/>
      <c r="H3" s="10"/>
      <c r="I3" s="10"/>
      <c r="J3" s="10"/>
      <c r="K3" s="10"/>
      <c r="L3" s="10"/>
      <c r="M3" s="10"/>
    </row>
    <row r="4" spans="1:13" ht="15.75" thickTop="1">
      <c r="A4" s="10"/>
      <c r="B4" s="10"/>
      <c r="C4" s="10"/>
      <c r="D4" s="10"/>
      <c r="E4" s="10"/>
      <c r="F4" s="10"/>
      <c r="G4" s="10"/>
      <c r="H4" s="10"/>
      <c r="I4" s="10"/>
      <c r="J4" s="10"/>
      <c r="K4" s="10"/>
      <c r="L4" s="10"/>
      <c r="M4" s="10"/>
    </row>
    <row r="5" spans="2:13" ht="15">
      <c r="B5" s="1" t="str">
        <f>Project!A1</f>
        <v>Project Code</v>
      </c>
      <c r="C5" s="1" t="str">
        <f>Project!B1</f>
        <v>Project Title</v>
      </c>
      <c r="D5" s="4" t="str">
        <f>Project!C1</f>
        <v>Nature of project</v>
      </c>
      <c r="E5" s="40"/>
      <c r="F5" s="40"/>
      <c r="G5" s="10"/>
      <c r="H5" s="10"/>
      <c r="I5" s="10"/>
      <c r="J5" s="10"/>
      <c r="K5" s="10"/>
      <c r="L5" s="10"/>
      <c r="M5" s="10"/>
    </row>
    <row r="6" spans="2:13" ht="15">
      <c r="B6" s="7">
        <f>IF(ISBLANK(Project!A2),"",Project!A2)</f>
      </c>
      <c r="C6" s="7">
        <f>IF(ISBLANK(Project!B2),"",Project!B2)</f>
      </c>
      <c r="D6" s="7">
        <f>IF(ISBLANK(Project!C2),"",Project!C2)</f>
      </c>
      <c r="E6" s="25"/>
      <c r="F6" s="25"/>
      <c r="G6" s="10"/>
      <c r="H6" s="10"/>
      <c r="I6" s="10"/>
      <c r="J6" s="10"/>
      <c r="K6" s="10"/>
      <c r="L6" s="10"/>
      <c r="M6" s="10"/>
    </row>
    <row r="7" spans="1:13" ht="15">
      <c r="A7" s="10"/>
      <c r="B7" s="10"/>
      <c r="C7" s="10"/>
      <c r="D7" s="10"/>
      <c r="E7" s="10"/>
      <c r="F7" s="10"/>
      <c r="G7" s="26"/>
      <c r="H7" s="26"/>
      <c r="I7" s="10"/>
      <c r="J7" s="10"/>
      <c r="K7" s="10"/>
      <c r="L7" s="10"/>
      <c r="M7" s="10"/>
    </row>
    <row r="8" spans="1:45" ht="30.75" customHeight="1">
      <c r="A8" s="22" t="s">
        <v>174</v>
      </c>
      <c r="B8" s="48" t="s">
        <v>274</v>
      </c>
      <c r="C8" s="48" t="s">
        <v>405</v>
      </c>
      <c r="D8" s="49" t="s">
        <v>322</v>
      </c>
      <c r="E8" s="50" t="s">
        <v>276</v>
      </c>
      <c r="F8" s="48" t="s">
        <v>399</v>
      </c>
      <c r="G8" s="48" t="s">
        <v>276</v>
      </c>
      <c r="H8" s="48" t="s">
        <v>292</v>
      </c>
      <c r="I8" s="50" t="s">
        <v>269</v>
      </c>
      <c r="J8" s="48" t="s">
        <v>270</v>
      </c>
      <c r="K8" s="48" t="s">
        <v>271</v>
      </c>
      <c r="L8" s="48" t="s">
        <v>272</v>
      </c>
      <c r="M8" s="48" t="s">
        <v>436</v>
      </c>
      <c r="N8" s="50" t="s">
        <v>293</v>
      </c>
      <c r="O8" s="48" t="s">
        <v>273</v>
      </c>
      <c r="P8" s="48" t="s">
        <v>296</v>
      </c>
      <c r="Q8" s="48" t="s">
        <v>297</v>
      </c>
      <c r="R8" s="48" t="s">
        <v>306</v>
      </c>
      <c r="S8" s="48" t="s">
        <v>303</v>
      </c>
      <c r="T8" s="48" t="s">
        <v>304</v>
      </c>
      <c r="U8" s="48" t="s">
        <v>305</v>
      </c>
      <c r="V8" s="48" t="s">
        <v>312</v>
      </c>
      <c r="W8" s="48" t="s">
        <v>310</v>
      </c>
      <c r="X8" s="48" t="s">
        <v>311</v>
      </c>
      <c r="Y8" s="48" t="s">
        <v>315</v>
      </c>
      <c r="Z8" s="48" t="s">
        <v>316</v>
      </c>
      <c r="AA8" s="48" t="s">
        <v>501</v>
      </c>
      <c r="AB8" s="48" t="s">
        <v>319</v>
      </c>
      <c r="AC8" s="48" t="s">
        <v>408</v>
      </c>
      <c r="AD8" s="49" t="s">
        <v>412</v>
      </c>
      <c r="AE8" s="49" t="s">
        <v>411</v>
      </c>
      <c r="AF8" s="48" t="s">
        <v>413</v>
      </c>
      <c r="AG8" s="49" t="s">
        <v>415</v>
      </c>
      <c r="AH8" s="49" t="s">
        <v>418</v>
      </c>
      <c r="AI8" s="49" t="s">
        <v>421</v>
      </c>
      <c r="AJ8" s="49" t="s">
        <v>422</v>
      </c>
      <c r="AK8" s="49" t="s">
        <v>424</v>
      </c>
      <c r="AL8" s="50" t="s">
        <v>502</v>
      </c>
      <c r="AM8" s="49" t="s">
        <v>427</v>
      </c>
      <c r="AN8" s="49" t="s">
        <v>430</v>
      </c>
      <c r="AO8" s="49" t="s">
        <v>429</v>
      </c>
      <c r="AP8" s="49" t="s">
        <v>431</v>
      </c>
      <c r="AR8" s="3"/>
      <c r="AS8" s="3"/>
    </row>
    <row r="9" spans="1:46" ht="15" hidden="1">
      <c r="A9" s="22" t="s">
        <v>174</v>
      </c>
      <c r="B9" s="23" t="s">
        <v>278</v>
      </c>
      <c r="C9" s="23" t="s">
        <v>279</v>
      </c>
      <c r="D9" s="23" t="s">
        <v>320</v>
      </c>
      <c r="E9" s="23" t="s">
        <v>397</v>
      </c>
      <c r="F9" s="23" t="s">
        <v>398</v>
      </c>
      <c r="G9" s="23" t="s">
        <v>277</v>
      </c>
      <c r="H9" s="23" t="s">
        <v>291</v>
      </c>
      <c r="I9" s="23" t="s">
        <v>280</v>
      </c>
      <c r="J9" s="23" t="s">
        <v>281</v>
      </c>
      <c r="K9" s="23" t="s">
        <v>282</v>
      </c>
      <c r="L9" s="23" t="s">
        <v>283</v>
      </c>
      <c r="M9" s="23" t="s">
        <v>437</v>
      </c>
      <c r="N9" s="23" t="s">
        <v>294</v>
      </c>
      <c r="O9" s="23" t="s">
        <v>284</v>
      </c>
      <c r="P9" s="23" t="s">
        <v>295</v>
      </c>
      <c r="Q9" s="23" t="s">
        <v>298</v>
      </c>
      <c r="R9" s="23" t="s">
        <v>299</v>
      </c>
      <c r="S9" s="23" t="s">
        <v>300</v>
      </c>
      <c r="T9" s="23" t="s">
        <v>301</v>
      </c>
      <c r="U9" s="23" t="s">
        <v>302</v>
      </c>
      <c r="V9" s="23" t="s">
        <v>307</v>
      </c>
      <c r="W9" s="23" t="s">
        <v>308</v>
      </c>
      <c r="X9" s="23" t="s">
        <v>309</v>
      </c>
      <c r="Y9" s="23" t="s">
        <v>313</v>
      </c>
      <c r="Z9" s="23" t="s">
        <v>314</v>
      </c>
      <c r="AA9" s="23" t="s">
        <v>317</v>
      </c>
      <c r="AB9" s="23" t="s">
        <v>318</v>
      </c>
      <c r="AC9" s="23" t="s">
        <v>407</v>
      </c>
      <c r="AD9" s="23" t="s">
        <v>409</v>
      </c>
      <c r="AE9" s="23" t="s">
        <v>410</v>
      </c>
      <c r="AF9" s="23" t="s">
        <v>414</v>
      </c>
      <c r="AG9" s="23" t="s">
        <v>416</v>
      </c>
      <c r="AH9" s="23" t="s">
        <v>417</v>
      </c>
      <c r="AI9" s="23" t="s">
        <v>420</v>
      </c>
      <c r="AJ9" s="23" t="s">
        <v>423</v>
      </c>
      <c r="AK9" s="23" t="s">
        <v>425</v>
      </c>
      <c r="AL9" s="23" t="s">
        <v>426</v>
      </c>
      <c r="AM9" s="23" t="s">
        <v>428</v>
      </c>
      <c r="AN9" s="23" t="s">
        <v>432</v>
      </c>
      <c r="AO9" s="23" t="s">
        <v>433</v>
      </c>
      <c r="AP9" s="23" t="s">
        <v>434</v>
      </c>
      <c r="AR9" s="3"/>
      <c r="AS9" s="3"/>
      <c r="AT9" s="10" t="s">
        <v>404</v>
      </c>
    </row>
    <row r="10" spans="1:47" ht="15">
      <c r="A10" s="22">
        <f>IF(OR((B$6=""),(C10=""),AND(NOT(ISBLANK(C10)),(AS10))),"",VLOOKUP(B$6,Project!A$58:D$362,4,FALSE))</f>
      </c>
      <c r="B10" s="5">
        <f>IF(ISBLANK(C10),"",IF((B$6=""),"Select project first",CONCATENATE(B$6,"-IPR-",TEXT(1,"000"))))</f>
      </c>
      <c r="C10" s="6"/>
      <c r="D10" s="6"/>
      <c r="E10" s="42">
        <f>IF(ISBLANK($D10),"",VLOOKUP($D10,$D$226:E$302,2,FALSE))</f>
      </c>
      <c r="F10" s="43">
        <f>IF(ISBLANK($D10),"",VLOOKUP($D10,$D$226:F$302,3,FALSE))</f>
      </c>
      <c r="G10" s="2"/>
      <c r="H10" s="2"/>
      <c r="I10" s="2"/>
      <c r="J10" s="27"/>
      <c r="K10" s="2"/>
      <c r="L10" s="27"/>
      <c r="M10" s="27"/>
      <c r="N10" s="2"/>
      <c r="O10" s="2"/>
      <c r="P10" s="2"/>
      <c r="Q10" s="2"/>
      <c r="R10" s="32"/>
      <c r="S10" s="2"/>
      <c r="T10" s="2"/>
      <c r="U10" s="2"/>
      <c r="V10" s="32"/>
      <c r="W10" s="2"/>
      <c r="X10" s="32"/>
      <c r="Y10" s="32"/>
      <c r="Z10" s="32"/>
      <c r="AA10" s="27"/>
      <c r="AB10" s="2"/>
      <c r="AC10" s="2"/>
      <c r="AD10" s="32"/>
      <c r="AE10" s="32"/>
      <c r="AF10" s="2"/>
      <c r="AG10" s="2"/>
      <c r="AH10" s="2"/>
      <c r="AI10" s="32"/>
      <c r="AJ10" s="32"/>
      <c r="AK10" s="2"/>
      <c r="AL10" s="51"/>
      <c r="AM10" s="32"/>
      <c r="AN10" s="51"/>
      <c r="AO10" s="51"/>
      <c r="AP10" s="32"/>
      <c r="AR10" s="45" t="b">
        <f aca="true" t="shared" si="0" ref="AR10:AR41">ISBLANK(C10)</f>
        <v>1</v>
      </c>
      <c r="AS10" s="45" t="b">
        <f>AR152</f>
        <v>0</v>
      </c>
      <c r="AT10" s="10" t="b">
        <f>IF(COUNTIF(Project!C$18:C$32,VLOOKUP(D10,D$226:G$302,4,FALSE))=0,TRUE,FALSE)</f>
        <v>1</v>
      </c>
      <c r="AU10" s="10" t="b">
        <f>NOT((AB10="Other"))</f>
        <v>1</v>
      </c>
    </row>
    <row r="11" spans="1:47" ht="15">
      <c r="A11" s="22">
        <f>IF(OR((B$6=""),(C11=""),AND(NOT(ISBLANK(C11)),(AS11))),"",VLOOKUP(B$6,Project!A$58:D$362,4,FALSE))</f>
      </c>
      <c r="B11" s="5">
        <f>IF(ISBLANK(C11),"",IF((B$6=""),"Select project first",CONCATENATE(B$6,"-IPR-",TEXT(COUNTIF(B$10:B10,"&gt;""")+1,"000"))))</f>
      </c>
      <c r="C11" s="6"/>
      <c r="D11" s="6"/>
      <c r="E11" s="42">
        <f>IF(ISBLANK($D11),"",VLOOKUP($D11,$D$226:E$302,2,FALSE))</f>
      </c>
      <c r="F11" s="43">
        <f>IF(ISBLANK($D11),"",VLOOKUP($D11,$D$226:F$302,3,FALSE))</f>
      </c>
      <c r="G11" s="2"/>
      <c r="H11" s="2"/>
      <c r="I11" s="2"/>
      <c r="J11" s="27"/>
      <c r="K11" s="2"/>
      <c r="L11" s="27"/>
      <c r="M11" s="27"/>
      <c r="N11" s="2"/>
      <c r="O11" s="2"/>
      <c r="P11" s="2"/>
      <c r="Q11" s="2"/>
      <c r="R11" s="32"/>
      <c r="S11" s="2"/>
      <c r="T11" s="2"/>
      <c r="U11" s="2"/>
      <c r="V11" s="32"/>
      <c r="W11" s="2"/>
      <c r="X11" s="32"/>
      <c r="Y11" s="32"/>
      <c r="Z11" s="32"/>
      <c r="AA11" s="27"/>
      <c r="AB11" s="2"/>
      <c r="AC11" s="2"/>
      <c r="AD11" s="32"/>
      <c r="AE11" s="32"/>
      <c r="AF11" s="2"/>
      <c r="AG11" s="2"/>
      <c r="AH11" s="2"/>
      <c r="AI11" s="32"/>
      <c r="AJ11" s="32"/>
      <c r="AK11" s="2"/>
      <c r="AL11" s="51"/>
      <c r="AM11" s="32"/>
      <c r="AN11" s="51"/>
      <c r="AO11" s="51"/>
      <c r="AP11" s="32"/>
      <c r="AR11" s="45" t="b">
        <f t="shared" si="0"/>
        <v>1</v>
      </c>
      <c r="AS11" s="45" t="b">
        <f aca="true" t="shared" si="1" ref="AS11:AS59">AR153</f>
        <v>0</v>
      </c>
      <c r="AT11" s="10" t="b">
        <f>IF(COUNTIF(Project!C$18:C$32,VLOOKUP(D11,D$226:G$302,4,FALSE))=0,TRUE,FALSE)</f>
        <v>1</v>
      </c>
      <c r="AU11" s="10" t="b">
        <f aca="true" t="shared" si="2" ref="AU11:AU59">NOT((AB11="Other"))</f>
        <v>1</v>
      </c>
    </row>
    <row r="12" spans="1:47" ht="15">
      <c r="A12" s="22">
        <f>IF(OR((B$6=""),(C12=""),AND(NOT(ISBLANK(C12)),(AS12))),"",VLOOKUP(B$6,Project!A$58:D$362,4,FALSE))</f>
      </c>
      <c r="B12" s="5">
        <f>IF(ISBLANK(C12),"",IF((B$6=""),"Select project first",CONCATENATE(B$6,"-IPR-",TEXT(COUNTIF(B$10:B11,"&gt;""")+1,"000"))))</f>
      </c>
      <c r="C12" s="6"/>
      <c r="D12" s="6"/>
      <c r="E12" s="42">
        <f>IF(ISBLANK($D12),"",VLOOKUP($D12,$D$226:E$302,2,FALSE))</f>
      </c>
      <c r="F12" s="43">
        <f>IF(ISBLANK($D12),"",VLOOKUP($D12,$D$226:F$302,3,FALSE))</f>
      </c>
      <c r="G12" s="2"/>
      <c r="H12" s="2"/>
      <c r="I12" s="2"/>
      <c r="J12" s="27"/>
      <c r="K12" s="2"/>
      <c r="L12" s="27"/>
      <c r="M12" s="2"/>
      <c r="N12" s="2"/>
      <c r="O12" s="2"/>
      <c r="P12" s="2"/>
      <c r="Q12" s="2"/>
      <c r="R12" s="32"/>
      <c r="S12" s="2"/>
      <c r="T12" s="2"/>
      <c r="U12" s="2"/>
      <c r="V12" s="32"/>
      <c r="W12" s="2"/>
      <c r="X12" s="32"/>
      <c r="Y12" s="32"/>
      <c r="Z12" s="32"/>
      <c r="AA12" s="2"/>
      <c r="AB12" s="2"/>
      <c r="AC12" s="2"/>
      <c r="AD12" s="32"/>
      <c r="AE12" s="32"/>
      <c r="AF12" s="2"/>
      <c r="AG12" s="2"/>
      <c r="AH12" s="2"/>
      <c r="AI12" s="32"/>
      <c r="AJ12" s="32"/>
      <c r="AK12" s="2"/>
      <c r="AL12" s="51"/>
      <c r="AM12" s="32"/>
      <c r="AN12" s="51"/>
      <c r="AO12" s="51"/>
      <c r="AP12" s="32"/>
      <c r="AR12" s="45" t="b">
        <f t="shared" si="0"/>
        <v>1</v>
      </c>
      <c r="AS12" s="45" t="b">
        <f t="shared" si="1"/>
        <v>0</v>
      </c>
      <c r="AT12" s="10" t="b">
        <f>IF(COUNTIF(Project!C$18:C$32,VLOOKUP(D12,D$226:G$302,4,FALSE))=0,TRUE,FALSE)</f>
        <v>1</v>
      </c>
      <c r="AU12" s="10" t="b">
        <f t="shared" si="2"/>
        <v>1</v>
      </c>
    </row>
    <row r="13" spans="1:47" ht="15">
      <c r="A13" s="22">
        <f>IF(OR((B$6=""),(C13=""),AND(NOT(ISBLANK(C13)),(AS13))),"",VLOOKUP(B$6,Project!A$58:D$362,4,FALSE))</f>
      </c>
      <c r="B13" s="5">
        <f>IF(ISBLANK(C13),"",IF((B$6=""),"Select project first",CONCATENATE(B$6,"-IPR-",TEXT(COUNTIF(B$10:B12,"&gt;""")+1,"000"))))</f>
      </c>
      <c r="C13" s="6"/>
      <c r="D13" s="6"/>
      <c r="E13" s="42">
        <f>IF(ISBLANK($D13),"",VLOOKUP($D13,$D$226:E$302,2,FALSE))</f>
      </c>
      <c r="F13" s="43">
        <f>IF(ISBLANK($D13),"",VLOOKUP($D13,$D$226:F$302,3,FALSE))</f>
      </c>
      <c r="G13" s="2"/>
      <c r="H13" s="2"/>
      <c r="I13" s="2"/>
      <c r="J13" s="27"/>
      <c r="K13" s="2"/>
      <c r="L13" s="27"/>
      <c r="M13" s="2"/>
      <c r="N13" s="2"/>
      <c r="O13" s="2"/>
      <c r="P13" s="2"/>
      <c r="Q13" s="2"/>
      <c r="R13" s="32"/>
      <c r="S13" s="2"/>
      <c r="T13" s="2"/>
      <c r="U13" s="2"/>
      <c r="V13" s="32"/>
      <c r="W13" s="2"/>
      <c r="X13" s="32"/>
      <c r="Y13" s="32"/>
      <c r="Z13" s="32"/>
      <c r="AA13" s="2"/>
      <c r="AB13" s="2"/>
      <c r="AC13" s="2"/>
      <c r="AD13" s="32"/>
      <c r="AE13" s="32"/>
      <c r="AF13" s="2"/>
      <c r="AG13" s="2"/>
      <c r="AH13" s="2"/>
      <c r="AI13" s="32"/>
      <c r="AJ13" s="32"/>
      <c r="AK13" s="2"/>
      <c r="AL13" s="51"/>
      <c r="AM13" s="32"/>
      <c r="AN13" s="51"/>
      <c r="AO13" s="51"/>
      <c r="AP13" s="32"/>
      <c r="AR13" s="45" t="b">
        <f t="shared" si="0"/>
        <v>1</v>
      </c>
      <c r="AS13" s="45" t="b">
        <f t="shared" si="1"/>
        <v>0</v>
      </c>
      <c r="AT13" s="10" t="b">
        <f>IF(COUNTIF(Project!C$18:C$32,VLOOKUP(D13,D$226:G$302,4,FALSE))=0,TRUE,FALSE)</f>
        <v>1</v>
      </c>
      <c r="AU13" s="10" t="b">
        <f t="shared" si="2"/>
        <v>1</v>
      </c>
    </row>
    <row r="14" spans="1:47" ht="15">
      <c r="A14" s="22">
        <f>IF(OR((B$6=""),(C14=""),AND(NOT(ISBLANK(C14)),(AS14))),"",VLOOKUP(B$6,Project!A$58:D$362,4,FALSE))</f>
      </c>
      <c r="B14" s="5">
        <f>IF(ISBLANK(C14),"",IF((B$6=""),"Select project first",CONCATENATE(B$6,"-IPR-",TEXT(COUNTIF(B$10:B13,"&gt;""")+1,"000"))))</f>
      </c>
      <c r="C14" s="6"/>
      <c r="D14" s="6"/>
      <c r="E14" s="42">
        <f>IF(ISBLANK($D14),"",VLOOKUP($D14,$D$226:E$302,2,FALSE))</f>
      </c>
      <c r="F14" s="43">
        <f>IF(ISBLANK($D14),"",VLOOKUP($D14,$D$226:F$302,3,FALSE))</f>
      </c>
      <c r="G14" s="2"/>
      <c r="H14" s="2"/>
      <c r="I14" s="2"/>
      <c r="J14" s="27"/>
      <c r="K14" s="2"/>
      <c r="L14" s="27"/>
      <c r="M14" s="2"/>
      <c r="N14" s="27"/>
      <c r="O14" s="2"/>
      <c r="P14" s="2"/>
      <c r="Q14" s="2"/>
      <c r="R14" s="32"/>
      <c r="S14" s="2"/>
      <c r="T14" s="2"/>
      <c r="U14" s="2"/>
      <c r="V14" s="32"/>
      <c r="W14" s="2"/>
      <c r="X14" s="32"/>
      <c r="Y14" s="32"/>
      <c r="Z14" s="32"/>
      <c r="AA14" s="27"/>
      <c r="AB14" s="2"/>
      <c r="AC14" s="2"/>
      <c r="AD14" s="32"/>
      <c r="AE14" s="32"/>
      <c r="AF14" s="2"/>
      <c r="AG14" s="2"/>
      <c r="AH14" s="2"/>
      <c r="AI14" s="32"/>
      <c r="AJ14" s="32"/>
      <c r="AK14" s="2"/>
      <c r="AL14" s="51"/>
      <c r="AM14" s="32"/>
      <c r="AN14" s="51"/>
      <c r="AO14" s="51"/>
      <c r="AP14" s="32"/>
      <c r="AR14" s="45" t="b">
        <f t="shared" si="0"/>
        <v>1</v>
      </c>
      <c r="AS14" s="45" t="b">
        <f t="shared" si="1"/>
        <v>0</v>
      </c>
      <c r="AT14" s="10" t="b">
        <f>IF(COUNTIF(Project!C$18:C$32,VLOOKUP(D14,D$226:G$302,4,FALSE))=0,TRUE,FALSE)</f>
        <v>1</v>
      </c>
      <c r="AU14" s="10" t="b">
        <f t="shared" si="2"/>
        <v>1</v>
      </c>
    </row>
    <row r="15" spans="1:47" ht="15">
      <c r="A15" s="22">
        <f>IF(OR((B$6=""),(C15=""),AND(NOT(ISBLANK(C15)),(AS15))),"",VLOOKUP(B$6,Project!A$58:D$362,4,FALSE))</f>
      </c>
      <c r="B15" s="5">
        <f>IF(ISBLANK(C15),"",IF((B$6=""),"Select project first",CONCATENATE(B$6,"-IPR-",TEXT(COUNTIF(B$10:B14,"&gt;""")+1,"000"))))</f>
      </c>
      <c r="C15" s="6"/>
      <c r="D15" s="6"/>
      <c r="E15" s="42">
        <f>IF(ISBLANK($D15),"",VLOOKUP($D15,$D$226:E$302,2,FALSE))</f>
      </c>
      <c r="F15" s="43">
        <f>IF(ISBLANK($D15),"",VLOOKUP($D15,$D$226:F$302,3,FALSE))</f>
      </c>
      <c r="G15" s="2"/>
      <c r="H15" s="2"/>
      <c r="I15" s="2"/>
      <c r="J15" s="27"/>
      <c r="K15" s="2"/>
      <c r="L15" s="27"/>
      <c r="M15" s="2"/>
      <c r="N15" s="2"/>
      <c r="O15" s="2"/>
      <c r="P15" s="2"/>
      <c r="Q15" s="2"/>
      <c r="R15" s="32"/>
      <c r="S15" s="2"/>
      <c r="T15" s="2"/>
      <c r="U15" s="2"/>
      <c r="V15" s="32"/>
      <c r="W15" s="2"/>
      <c r="X15" s="32"/>
      <c r="Y15" s="32"/>
      <c r="Z15" s="32"/>
      <c r="AA15" s="2"/>
      <c r="AB15" s="2"/>
      <c r="AC15" s="2"/>
      <c r="AD15" s="32"/>
      <c r="AE15" s="32"/>
      <c r="AF15" s="2"/>
      <c r="AG15" s="2"/>
      <c r="AH15" s="2"/>
      <c r="AI15" s="32"/>
      <c r="AJ15" s="32"/>
      <c r="AK15" s="2"/>
      <c r="AL15" s="51"/>
      <c r="AM15" s="32"/>
      <c r="AN15" s="51"/>
      <c r="AO15" s="51"/>
      <c r="AP15" s="32"/>
      <c r="AR15" s="45" t="b">
        <f t="shared" si="0"/>
        <v>1</v>
      </c>
      <c r="AS15" s="45" t="b">
        <f t="shared" si="1"/>
        <v>0</v>
      </c>
      <c r="AT15" s="10" t="b">
        <f>IF(COUNTIF(Project!C$18:C$32,VLOOKUP(D15,D$226:G$302,4,FALSE))=0,TRUE,FALSE)</f>
        <v>1</v>
      </c>
      <c r="AU15" s="10" t="b">
        <f t="shared" si="2"/>
        <v>1</v>
      </c>
    </row>
    <row r="16" spans="1:47" ht="15">
      <c r="A16" s="22">
        <f>IF(OR((B$6=""),(C16=""),AND(NOT(ISBLANK(C16)),(AS16))),"",VLOOKUP(B$6,Project!A$58:D$362,4,FALSE))</f>
      </c>
      <c r="B16" s="5">
        <f>IF(ISBLANK(C16),"",IF((B$6=""),"Select project first",CONCATENATE(B$6,"-IPR-",TEXT(COUNTIF(B$10:B15,"&gt;""")+1,"000"))))</f>
      </c>
      <c r="C16" s="6"/>
      <c r="D16" s="6"/>
      <c r="E16" s="42">
        <f>IF(ISBLANK($D16),"",VLOOKUP($D16,$D$226:E$302,2,FALSE))</f>
      </c>
      <c r="F16" s="43">
        <f>IF(ISBLANK($D16),"",VLOOKUP($D16,$D$226:F$302,3,FALSE))</f>
      </c>
      <c r="G16" s="2"/>
      <c r="H16" s="2"/>
      <c r="I16" s="2"/>
      <c r="J16" s="27"/>
      <c r="K16" s="2"/>
      <c r="L16" s="27"/>
      <c r="M16" s="2"/>
      <c r="N16" s="2"/>
      <c r="O16" s="2"/>
      <c r="P16" s="2"/>
      <c r="Q16" s="2"/>
      <c r="R16" s="32"/>
      <c r="S16" s="2"/>
      <c r="T16" s="2"/>
      <c r="U16" s="2"/>
      <c r="V16" s="32"/>
      <c r="W16" s="2"/>
      <c r="X16" s="32"/>
      <c r="Y16" s="32"/>
      <c r="Z16" s="32"/>
      <c r="AA16" s="2"/>
      <c r="AB16" s="2"/>
      <c r="AC16" s="2"/>
      <c r="AD16" s="32"/>
      <c r="AE16" s="32"/>
      <c r="AF16" s="2"/>
      <c r="AG16" s="2"/>
      <c r="AH16" s="2"/>
      <c r="AI16" s="32"/>
      <c r="AJ16" s="32"/>
      <c r="AK16" s="2"/>
      <c r="AL16" s="51"/>
      <c r="AM16" s="32"/>
      <c r="AN16" s="51"/>
      <c r="AO16" s="51"/>
      <c r="AP16" s="32"/>
      <c r="AR16" s="45" t="b">
        <f t="shared" si="0"/>
        <v>1</v>
      </c>
      <c r="AS16" s="45" t="b">
        <f t="shared" si="1"/>
        <v>0</v>
      </c>
      <c r="AT16" s="10" t="b">
        <f>IF(COUNTIF(Project!C$18:C$32,VLOOKUP(D16,D$226:G$302,4,FALSE))=0,TRUE,FALSE)</f>
        <v>1</v>
      </c>
      <c r="AU16" s="10" t="b">
        <f t="shared" si="2"/>
        <v>1</v>
      </c>
    </row>
    <row r="17" spans="1:47" ht="15">
      <c r="A17" s="22">
        <f>IF(OR((B$6=""),(C17=""),AND(NOT(ISBLANK(C17)),(AS17))),"",VLOOKUP(B$6,Project!A$58:D$362,4,FALSE))</f>
      </c>
      <c r="B17" s="5">
        <f>IF(ISBLANK(C17),"",IF((B$6=""),"Select project first",CONCATENATE(B$6,"-IPR-",TEXT(COUNTIF(B$10:B16,"&gt;""")+1,"000"))))</f>
      </c>
      <c r="C17" s="6"/>
      <c r="D17" s="6"/>
      <c r="E17" s="42">
        <f>IF(ISBLANK($D17),"",VLOOKUP($D17,$D$226:E$302,2,FALSE))</f>
      </c>
      <c r="F17" s="43">
        <f>IF(ISBLANK($D17),"",VLOOKUP($D17,$D$226:F$302,3,FALSE))</f>
      </c>
      <c r="G17" s="2"/>
      <c r="H17" s="2"/>
      <c r="I17" s="2"/>
      <c r="J17" s="27"/>
      <c r="K17" s="2"/>
      <c r="L17" s="27"/>
      <c r="M17" s="2"/>
      <c r="N17" s="2"/>
      <c r="O17" s="2"/>
      <c r="P17" s="2"/>
      <c r="Q17" s="2"/>
      <c r="R17" s="32"/>
      <c r="S17" s="2"/>
      <c r="T17" s="2"/>
      <c r="U17" s="2"/>
      <c r="V17" s="32"/>
      <c r="W17" s="2"/>
      <c r="X17" s="32"/>
      <c r="Y17" s="32"/>
      <c r="Z17" s="32"/>
      <c r="AA17" s="2"/>
      <c r="AB17" s="2"/>
      <c r="AC17" s="2"/>
      <c r="AD17" s="32"/>
      <c r="AE17" s="32"/>
      <c r="AF17" s="2"/>
      <c r="AG17" s="2"/>
      <c r="AH17" s="2"/>
      <c r="AI17" s="32"/>
      <c r="AJ17" s="32"/>
      <c r="AK17" s="2"/>
      <c r="AL17" s="51"/>
      <c r="AM17" s="32"/>
      <c r="AN17" s="51"/>
      <c r="AO17" s="51"/>
      <c r="AP17" s="32"/>
      <c r="AR17" s="45" t="b">
        <f t="shared" si="0"/>
        <v>1</v>
      </c>
      <c r="AS17" s="45" t="b">
        <f t="shared" si="1"/>
        <v>0</v>
      </c>
      <c r="AT17" s="10" t="b">
        <f>IF(COUNTIF(Project!C$18:C$32,VLOOKUP(D17,D$226:G$302,4,FALSE))=0,TRUE,FALSE)</f>
        <v>1</v>
      </c>
      <c r="AU17" s="10" t="b">
        <f t="shared" si="2"/>
        <v>1</v>
      </c>
    </row>
    <row r="18" spans="1:47" ht="15">
      <c r="A18" s="22">
        <f>IF(OR((B$6=""),(C18=""),AND(NOT(ISBLANK(C18)),(AS18))),"",VLOOKUP(B$6,Project!A$58:D$362,4,FALSE))</f>
      </c>
      <c r="B18" s="5">
        <f>IF(ISBLANK(C18),"",IF((B$6=""),"Select project first",CONCATENATE(B$6,"-IPR-",TEXT(COUNTIF(B$10:B17,"&gt;""")+1,"000"))))</f>
      </c>
      <c r="C18" s="6"/>
      <c r="D18" s="6"/>
      <c r="E18" s="42">
        <f>IF(ISBLANK($D18),"",VLOOKUP($D18,$D$226:E$302,2,FALSE))</f>
      </c>
      <c r="F18" s="43">
        <f>IF(ISBLANK($D18),"",VLOOKUP($D18,$D$226:F$302,3,FALSE))</f>
      </c>
      <c r="G18" s="2"/>
      <c r="H18" s="2"/>
      <c r="I18" s="2"/>
      <c r="J18" s="27"/>
      <c r="K18" s="2"/>
      <c r="L18" s="27"/>
      <c r="M18" s="27"/>
      <c r="N18" s="2"/>
      <c r="O18" s="2"/>
      <c r="P18" s="2"/>
      <c r="Q18" s="2"/>
      <c r="R18" s="32"/>
      <c r="S18" s="2"/>
      <c r="T18" s="2"/>
      <c r="U18" s="2"/>
      <c r="V18" s="32"/>
      <c r="W18" s="2"/>
      <c r="X18" s="32"/>
      <c r="Y18" s="32"/>
      <c r="Z18" s="32"/>
      <c r="AA18" s="2"/>
      <c r="AB18" s="2"/>
      <c r="AC18" s="2"/>
      <c r="AD18" s="32"/>
      <c r="AE18" s="32"/>
      <c r="AF18" s="2"/>
      <c r="AG18" s="2"/>
      <c r="AH18" s="2"/>
      <c r="AI18" s="32"/>
      <c r="AJ18" s="32"/>
      <c r="AK18" s="2"/>
      <c r="AL18" s="51"/>
      <c r="AM18" s="52"/>
      <c r="AN18" s="51"/>
      <c r="AO18" s="51"/>
      <c r="AP18" s="32"/>
      <c r="AR18" s="45" t="b">
        <f t="shared" si="0"/>
        <v>1</v>
      </c>
      <c r="AS18" s="45" t="b">
        <f t="shared" si="1"/>
        <v>0</v>
      </c>
      <c r="AT18" s="10" t="b">
        <f>IF(COUNTIF(Project!C$18:C$32,VLOOKUP(D18,D$226:G$302,4,FALSE))=0,TRUE,FALSE)</f>
        <v>1</v>
      </c>
      <c r="AU18" s="10" t="b">
        <f t="shared" si="2"/>
        <v>1</v>
      </c>
    </row>
    <row r="19" spans="1:47" ht="15">
      <c r="A19" s="22">
        <f>IF(OR((B$6=""),(C19=""),AND(NOT(ISBLANK(C19)),(AS19))),"",VLOOKUP(B$6,Project!A$58:D$362,4,FALSE))</f>
      </c>
      <c r="B19" s="5">
        <f>IF(ISBLANK(C19),"",IF((B$6=""),"Select project first",CONCATENATE(B$6,"-IPR-",TEXT(COUNTIF(B$10:B18,"&gt;""")+1,"000"))))</f>
      </c>
      <c r="C19" s="6"/>
      <c r="D19" s="6"/>
      <c r="E19" s="42">
        <f>IF(ISBLANK($D19),"",VLOOKUP($D19,$D$226:E$302,2,FALSE))</f>
      </c>
      <c r="F19" s="43">
        <f>IF(ISBLANK($D19),"",VLOOKUP($D19,$D$226:F$302,3,FALSE))</f>
      </c>
      <c r="G19" s="2"/>
      <c r="H19" s="2"/>
      <c r="I19" s="2"/>
      <c r="J19" s="27"/>
      <c r="K19" s="2"/>
      <c r="L19" s="27"/>
      <c r="M19" s="2"/>
      <c r="N19" s="2"/>
      <c r="O19" s="2"/>
      <c r="P19" s="2"/>
      <c r="Q19" s="2"/>
      <c r="R19" s="32"/>
      <c r="S19" s="2"/>
      <c r="T19" s="2"/>
      <c r="U19" s="2"/>
      <c r="V19" s="32"/>
      <c r="W19" s="2"/>
      <c r="X19" s="32"/>
      <c r="Y19" s="32"/>
      <c r="Z19" s="32"/>
      <c r="AA19" s="2"/>
      <c r="AB19" s="2"/>
      <c r="AC19" s="2"/>
      <c r="AD19" s="32"/>
      <c r="AE19" s="32"/>
      <c r="AF19" s="2"/>
      <c r="AG19" s="2"/>
      <c r="AH19" s="2"/>
      <c r="AI19" s="32"/>
      <c r="AJ19" s="32"/>
      <c r="AK19" s="2"/>
      <c r="AL19" s="51"/>
      <c r="AM19" s="32"/>
      <c r="AN19" s="51"/>
      <c r="AO19" s="51"/>
      <c r="AP19" s="32"/>
      <c r="AR19" s="45" t="b">
        <f t="shared" si="0"/>
        <v>1</v>
      </c>
      <c r="AS19" s="45" t="b">
        <f t="shared" si="1"/>
        <v>0</v>
      </c>
      <c r="AT19" s="10" t="b">
        <f>IF(COUNTIF(Project!C$18:C$32,VLOOKUP(D19,D$226:G$302,4,FALSE))=0,TRUE,FALSE)</f>
        <v>1</v>
      </c>
      <c r="AU19" s="10" t="b">
        <f t="shared" si="2"/>
        <v>1</v>
      </c>
    </row>
    <row r="20" spans="1:47" ht="15">
      <c r="A20" s="22">
        <f>IF(OR((B$6=""),(C20=""),AND(NOT(ISBLANK(C20)),(AS20))),"",VLOOKUP(B$6,Project!A$58:D$362,4,FALSE))</f>
      </c>
      <c r="B20" s="5">
        <f>IF(ISBLANK(C20),"",IF((B$6=""),"Select project first",CONCATENATE(B$6,"-IPR-",TEXT(COUNTIF(B$10:B19,"&gt;""")+1,"000"))))</f>
      </c>
      <c r="C20" s="6"/>
      <c r="D20" s="6"/>
      <c r="E20" s="42">
        <f>IF(ISBLANK($D20),"",VLOOKUP($D20,$D$226:E$302,2,FALSE))</f>
      </c>
      <c r="F20" s="43">
        <f>IF(ISBLANK($D20),"",VLOOKUP($D20,$D$226:F$302,3,FALSE))</f>
      </c>
      <c r="G20" s="2"/>
      <c r="H20" s="2"/>
      <c r="I20" s="2"/>
      <c r="J20" s="27"/>
      <c r="K20" s="2"/>
      <c r="L20" s="27"/>
      <c r="M20" s="2"/>
      <c r="N20" s="2"/>
      <c r="O20" s="2"/>
      <c r="P20" s="2"/>
      <c r="Q20" s="2"/>
      <c r="R20" s="32"/>
      <c r="S20" s="2"/>
      <c r="T20" s="2"/>
      <c r="U20" s="2"/>
      <c r="V20" s="32"/>
      <c r="W20" s="2"/>
      <c r="X20" s="32"/>
      <c r="Y20" s="32"/>
      <c r="Z20" s="32"/>
      <c r="AA20" s="2"/>
      <c r="AB20" s="2"/>
      <c r="AC20" s="2"/>
      <c r="AD20" s="32"/>
      <c r="AE20" s="32"/>
      <c r="AF20" s="2"/>
      <c r="AG20" s="2"/>
      <c r="AH20" s="2"/>
      <c r="AI20" s="32"/>
      <c r="AJ20" s="32"/>
      <c r="AK20" s="2"/>
      <c r="AL20" s="51"/>
      <c r="AM20" s="32"/>
      <c r="AN20" s="51"/>
      <c r="AO20" s="51"/>
      <c r="AP20" s="32"/>
      <c r="AR20" s="45" t="b">
        <f t="shared" si="0"/>
        <v>1</v>
      </c>
      <c r="AS20" s="45" t="b">
        <f t="shared" si="1"/>
        <v>0</v>
      </c>
      <c r="AT20" s="10" t="b">
        <f>IF(COUNTIF(Project!C$18:C$32,VLOOKUP(D20,D$226:G$302,4,FALSE))=0,TRUE,FALSE)</f>
        <v>1</v>
      </c>
      <c r="AU20" s="10" t="b">
        <f t="shared" si="2"/>
        <v>1</v>
      </c>
    </row>
    <row r="21" spans="1:47" ht="15">
      <c r="A21" s="22">
        <f>IF(OR((B$6=""),(C21=""),AND(NOT(ISBLANK(C21)),(AS21))),"",VLOOKUP(B$6,Project!A$58:D$362,4,FALSE))</f>
      </c>
      <c r="B21" s="5">
        <f>IF(ISBLANK(C21),"",IF((B$6=""),"Select project first",CONCATENATE(B$6,"-IPR-",TEXT(COUNTIF(B$10:B20,"&gt;""")+1,"000"))))</f>
      </c>
      <c r="C21" s="6"/>
      <c r="D21" s="6"/>
      <c r="E21" s="42">
        <f>IF(ISBLANK($D21),"",VLOOKUP($D21,$D$226:E$302,2,FALSE))</f>
      </c>
      <c r="F21" s="43">
        <f>IF(ISBLANK($D21),"",VLOOKUP($D21,$D$226:F$302,3,FALSE))</f>
      </c>
      <c r="G21" s="2"/>
      <c r="H21" s="2"/>
      <c r="I21" s="2"/>
      <c r="J21" s="27"/>
      <c r="K21" s="2"/>
      <c r="L21" s="27"/>
      <c r="M21" s="2"/>
      <c r="N21" s="2"/>
      <c r="O21" s="2"/>
      <c r="P21" s="2"/>
      <c r="Q21" s="2"/>
      <c r="R21" s="32"/>
      <c r="S21" s="2"/>
      <c r="T21" s="2"/>
      <c r="U21" s="2"/>
      <c r="V21" s="32"/>
      <c r="W21" s="2"/>
      <c r="X21" s="32"/>
      <c r="Y21" s="32"/>
      <c r="Z21" s="32"/>
      <c r="AA21" s="2"/>
      <c r="AB21" s="2"/>
      <c r="AC21" s="2"/>
      <c r="AD21" s="32"/>
      <c r="AE21" s="32"/>
      <c r="AF21" s="2"/>
      <c r="AG21" s="2"/>
      <c r="AH21" s="2"/>
      <c r="AI21" s="32"/>
      <c r="AJ21" s="32"/>
      <c r="AK21" s="2"/>
      <c r="AL21" s="51"/>
      <c r="AM21" s="32"/>
      <c r="AN21" s="51"/>
      <c r="AO21" s="51"/>
      <c r="AP21" s="32"/>
      <c r="AR21" s="45" t="b">
        <f t="shared" si="0"/>
        <v>1</v>
      </c>
      <c r="AS21" s="45" t="b">
        <f t="shared" si="1"/>
        <v>0</v>
      </c>
      <c r="AT21" s="10" t="b">
        <f>IF(COUNTIF(Project!C$18:C$32,VLOOKUP(D21,D$226:G$302,4,FALSE))=0,TRUE,FALSE)</f>
        <v>1</v>
      </c>
      <c r="AU21" s="10" t="b">
        <f t="shared" si="2"/>
        <v>1</v>
      </c>
    </row>
    <row r="22" spans="1:47" ht="15">
      <c r="A22" s="22">
        <f>IF(OR((B$6=""),(C22=""),AND(NOT(ISBLANK(C22)),(AS22))),"",VLOOKUP(B$6,Project!A$58:D$362,4,FALSE))</f>
      </c>
      <c r="B22" s="5">
        <f>IF(ISBLANK(C22),"",IF((B$6=""),"Select project first",CONCATENATE(B$6,"-IPR-",TEXT(COUNTIF(B$10:B21,"&gt;""")+1,"000"))))</f>
      </c>
      <c r="C22" s="6"/>
      <c r="D22" s="6"/>
      <c r="E22" s="42">
        <f>IF(ISBLANK($D22),"",VLOOKUP($D22,$D$226:E$302,2,FALSE))</f>
      </c>
      <c r="F22" s="43">
        <f>IF(ISBLANK($D22),"",VLOOKUP($D22,$D$226:F$302,3,FALSE))</f>
      </c>
      <c r="G22" s="2"/>
      <c r="H22" s="2"/>
      <c r="I22" s="2"/>
      <c r="J22" s="27"/>
      <c r="K22" s="2"/>
      <c r="L22" s="27"/>
      <c r="M22" s="2"/>
      <c r="N22" s="2"/>
      <c r="O22" s="2"/>
      <c r="P22" s="2"/>
      <c r="Q22" s="2"/>
      <c r="R22" s="32"/>
      <c r="S22" s="2"/>
      <c r="T22" s="2"/>
      <c r="U22" s="2"/>
      <c r="V22" s="32"/>
      <c r="W22" s="2"/>
      <c r="X22" s="32"/>
      <c r="Y22" s="32"/>
      <c r="Z22" s="32"/>
      <c r="AA22" s="2"/>
      <c r="AB22" s="2"/>
      <c r="AC22" s="2"/>
      <c r="AD22" s="32"/>
      <c r="AE22" s="32"/>
      <c r="AF22" s="2"/>
      <c r="AG22" s="2"/>
      <c r="AH22" s="2"/>
      <c r="AI22" s="32"/>
      <c r="AJ22" s="32"/>
      <c r="AK22" s="2"/>
      <c r="AL22" s="51"/>
      <c r="AM22" s="32"/>
      <c r="AN22" s="51"/>
      <c r="AO22" s="51"/>
      <c r="AP22" s="32"/>
      <c r="AR22" s="45" t="b">
        <f t="shared" si="0"/>
        <v>1</v>
      </c>
      <c r="AS22" s="45" t="b">
        <f t="shared" si="1"/>
        <v>0</v>
      </c>
      <c r="AT22" s="10" t="b">
        <f>IF(COUNTIF(Project!C$18:C$32,VLOOKUP(D22,D$226:G$302,4,FALSE))=0,TRUE,FALSE)</f>
        <v>1</v>
      </c>
      <c r="AU22" s="10" t="b">
        <f t="shared" si="2"/>
        <v>1</v>
      </c>
    </row>
    <row r="23" spans="1:47" ht="15">
      <c r="A23" s="22">
        <f>IF(OR((B$6=""),(C23=""),AND(NOT(ISBLANK(C23)),(AS23))),"",VLOOKUP(B$6,Project!A$58:D$362,4,FALSE))</f>
      </c>
      <c r="B23" s="5">
        <f>IF(ISBLANK(C23),"",IF((B$6=""),"Select project first",CONCATENATE(B$6,"-IPR-",TEXT(COUNTIF(B$10:B22,"&gt;""")+1,"000"))))</f>
      </c>
      <c r="C23" s="6"/>
      <c r="D23" s="6"/>
      <c r="E23" s="42">
        <f>IF(ISBLANK($D23),"",VLOOKUP($D23,$D$226:E$302,2,FALSE))</f>
      </c>
      <c r="F23" s="43">
        <f>IF(ISBLANK($D23),"",VLOOKUP($D23,$D$226:F$302,3,FALSE))</f>
      </c>
      <c r="G23" s="2"/>
      <c r="H23" s="2"/>
      <c r="I23" s="2"/>
      <c r="J23" s="27"/>
      <c r="K23" s="2"/>
      <c r="L23" s="27"/>
      <c r="M23" s="2"/>
      <c r="N23" s="2"/>
      <c r="O23" s="2"/>
      <c r="P23" s="2"/>
      <c r="Q23" s="2"/>
      <c r="R23" s="32"/>
      <c r="S23" s="2"/>
      <c r="T23" s="2"/>
      <c r="U23" s="2"/>
      <c r="V23" s="32"/>
      <c r="W23" s="2"/>
      <c r="X23" s="32"/>
      <c r="Y23" s="32"/>
      <c r="Z23" s="32"/>
      <c r="AA23" s="2"/>
      <c r="AB23" s="2"/>
      <c r="AC23" s="2"/>
      <c r="AD23" s="32"/>
      <c r="AE23" s="32"/>
      <c r="AF23" s="2"/>
      <c r="AG23" s="2"/>
      <c r="AH23" s="2"/>
      <c r="AI23" s="32"/>
      <c r="AJ23" s="32"/>
      <c r="AK23" s="2"/>
      <c r="AL23" s="51"/>
      <c r="AM23" s="32"/>
      <c r="AN23" s="51"/>
      <c r="AO23" s="51"/>
      <c r="AP23" s="32"/>
      <c r="AR23" s="45" t="b">
        <f t="shared" si="0"/>
        <v>1</v>
      </c>
      <c r="AS23" s="45" t="b">
        <f t="shared" si="1"/>
        <v>0</v>
      </c>
      <c r="AT23" s="10" t="b">
        <f>IF(COUNTIF(Project!C$18:C$32,VLOOKUP(D23,D$226:G$302,4,FALSE))=0,TRUE,FALSE)</f>
        <v>1</v>
      </c>
      <c r="AU23" s="10" t="b">
        <f t="shared" si="2"/>
        <v>1</v>
      </c>
    </row>
    <row r="24" spans="1:47" ht="15">
      <c r="A24" s="22">
        <f>IF(OR((B$6=""),(C24=""),AND(NOT(ISBLANK(C24)),(AS24))),"",VLOOKUP(B$6,Project!A$58:D$362,4,FALSE))</f>
      </c>
      <c r="B24" s="5">
        <f>IF(ISBLANK(C24),"",IF((B$6=""),"Select project first",CONCATENATE(B$6,"-IPR-",TEXT(COUNTIF(B$10:B23,"&gt;""")+1,"000"))))</f>
      </c>
      <c r="C24" s="6"/>
      <c r="D24" s="6"/>
      <c r="E24" s="42">
        <f>IF(ISBLANK($D24),"",VLOOKUP($D24,$D$226:E$302,2,FALSE))</f>
      </c>
      <c r="F24" s="43">
        <f>IF(ISBLANK($D24),"",VLOOKUP($D24,$D$226:F$302,3,FALSE))</f>
      </c>
      <c r="G24" s="2"/>
      <c r="H24" s="2"/>
      <c r="I24" s="2"/>
      <c r="J24" s="27"/>
      <c r="K24" s="2"/>
      <c r="L24" s="27"/>
      <c r="M24" s="2"/>
      <c r="N24" s="2"/>
      <c r="O24" s="2"/>
      <c r="P24" s="2"/>
      <c r="Q24" s="2"/>
      <c r="R24" s="32"/>
      <c r="S24" s="2"/>
      <c r="T24" s="2"/>
      <c r="U24" s="2"/>
      <c r="V24" s="32"/>
      <c r="W24" s="2"/>
      <c r="X24" s="32"/>
      <c r="Y24" s="32"/>
      <c r="Z24" s="32"/>
      <c r="AA24" s="2"/>
      <c r="AB24" s="2"/>
      <c r="AC24" s="2"/>
      <c r="AD24" s="32"/>
      <c r="AE24" s="32"/>
      <c r="AF24" s="2"/>
      <c r="AG24" s="2"/>
      <c r="AH24" s="2"/>
      <c r="AI24" s="32"/>
      <c r="AJ24" s="32"/>
      <c r="AK24" s="2"/>
      <c r="AL24" s="51"/>
      <c r="AM24" s="32"/>
      <c r="AN24" s="51"/>
      <c r="AO24" s="51"/>
      <c r="AP24" s="32"/>
      <c r="AR24" s="45" t="b">
        <f t="shared" si="0"/>
        <v>1</v>
      </c>
      <c r="AS24" s="45" t="b">
        <f t="shared" si="1"/>
        <v>0</v>
      </c>
      <c r="AT24" s="10" t="b">
        <f>IF(COUNTIF(Project!C$18:C$32,VLOOKUP(D24,D$226:G$302,4,FALSE))=0,TRUE,FALSE)</f>
        <v>1</v>
      </c>
      <c r="AU24" s="10" t="b">
        <f t="shared" si="2"/>
        <v>1</v>
      </c>
    </row>
    <row r="25" spans="1:47" ht="15">
      <c r="A25" s="22">
        <f>IF(OR((B$6=""),(C25=""),AND(NOT(ISBLANK(C25)),(AS25))),"",VLOOKUP(B$6,Project!A$58:D$362,4,FALSE))</f>
      </c>
      <c r="B25" s="5">
        <f>IF(ISBLANK(C25),"",IF((B$6=""),"Select project first",CONCATENATE(B$6,"-IPR-",TEXT(COUNTIF(B$10:B24,"&gt;""")+1,"000"))))</f>
      </c>
      <c r="C25" s="6"/>
      <c r="D25" s="6"/>
      <c r="E25" s="42">
        <f>IF(ISBLANK($D25),"",VLOOKUP($D25,$D$226:E$302,2,FALSE))</f>
      </c>
      <c r="F25" s="43">
        <f>IF(ISBLANK($D25),"",VLOOKUP($D25,$D$226:F$302,3,FALSE))</f>
      </c>
      <c r="G25" s="2"/>
      <c r="H25" s="2"/>
      <c r="I25" s="2"/>
      <c r="J25" s="27"/>
      <c r="K25" s="2"/>
      <c r="L25" s="27"/>
      <c r="M25" s="2"/>
      <c r="N25" s="2"/>
      <c r="O25" s="2"/>
      <c r="P25" s="2"/>
      <c r="Q25" s="2"/>
      <c r="R25" s="32"/>
      <c r="S25" s="2"/>
      <c r="T25" s="2"/>
      <c r="U25" s="2"/>
      <c r="V25" s="32"/>
      <c r="W25" s="2"/>
      <c r="X25" s="32"/>
      <c r="Y25" s="32"/>
      <c r="Z25" s="32"/>
      <c r="AA25" s="2"/>
      <c r="AB25" s="2"/>
      <c r="AC25" s="2"/>
      <c r="AD25" s="32"/>
      <c r="AE25" s="32"/>
      <c r="AF25" s="2"/>
      <c r="AG25" s="2"/>
      <c r="AH25" s="2"/>
      <c r="AI25" s="32"/>
      <c r="AJ25" s="32"/>
      <c r="AK25" s="2"/>
      <c r="AL25" s="51"/>
      <c r="AM25" s="32"/>
      <c r="AN25" s="51"/>
      <c r="AO25" s="51"/>
      <c r="AP25" s="32"/>
      <c r="AR25" s="45" t="b">
        <f t="shared" si="0"/>
        <v>1</v>
      </c>
      <c r="AS25" s="45" t="b">
        <f t="shared" si="1"/>
        <v>0</v>
      </c>
      <c r="AT25" s="10" t="b">
        <f>IF(COUNTIF(Project!C$18:C$32,VLOOKUP(D25,D$226:G$302,4,FALSE))=0,TRUE,FALSE)</f>
        <v>1</v>
      </c>
      <c r="AU25" s="10" t="b">
        <f t="shared" si="2"/>
        <v>1</v>
      </c>
    </row>
    <row r="26" spans="1:47" ht="15">
      <c r="A26" s="22">
        <f>IF(OR((B$6=""),(C26=""),AND(NOT(ISBLANK(C26)),(AS26))),"",VLOOKUP(B$6,Project!A$58:D$362,4,FALSE))</f>
      </c>
      <c r="B26" s="5">
        <f>IF(ISBLANK(C26),"",IF((B$6=""),"Select project first",CONCATENATE(B$6,"-IPR-",TEXT(COUNTIF(B$10:B25,"&gt;""")+1,"000"))))</f>
      </c>
      <c r="C26" s="6"/>
      <c r="D26" s="6"/>
      <c r="E26" s="42">
        <f>IF(ISBLANK($D26),"",VLOOKUP($D26,$D$226:E$302,2,FALSE))</f>
      </c>
      <c r="F26" s="43">
        <f>IF(ISBLANK($D26),"",VLOOKUP($D26,$D$226:F$302,3,FALSE))</f>
      </c>
      <c r="G26" s="2"/>
      <c r="H26" s="2"/>
      <c r="I26" s="2"/>
      <c r="J26" s="27"/>
      <c r="K26" s="2"/>
      <c r="L26" s="27"/>
      <c r="M26" s="2"/>
      <c r="N26" s="2"/>
      <c r="O26" s="2"/>
      <c r="P26" s="2"/>
      <c r="Q26" s="2"/>
      <c r="R26" s="32"/>
      <c r="S26" s="2"/>
      <c r="T26" s="2"/>
      <c r="U26" s="2"/>
      <c r="V26" s="32"/>
      <c r="W26" s="2"/>
      <c r="X26" s="32"/>
      <c r="Y26" s="32"/>
      <c r="Z26" s="32"/>
      <c r="AA26" s="2"/>
      <c r="AB26" s="2"/>
      <c r="AC26" s="2"/>
      <c r="AD26" s="32"/>
      <c r="AE26" s="32"/>
      <c r="AF26" s="2"/>
      <c r="AG26" s="2"/>
      <c r="AH26" s="2"/>
      <c r="AI26" s="32"/>
      <c r="AJ26" s="32"/>
      <c r="AK26" s="2"/>
      <c r="AL26" s="51"/>
      <c r="AM26" s="32"/>
      <c r="AN26" s="51"/>
      <c r="AO26" s="51"/>
      <c r="AP26" s="32"/>
      <c r="AR26" s="45" t="b">
        <f t="shared" si="0"/>
        <v>1</v>
      </c>
      <c r="AS26" s="45" t="b">
        <f t="shared" si="1"/>
        <v>0</v>
      </c>
      <c r="AT26" s="10" t="b">
        <f>IF(COUNTIF(Project!C$18:C$32,VLOOKUP(D26,D$226:G$302,4,FALSE))=0,TRUE,FALSE)</f>
        <v>1</v>
      </c>
      <c r="AU26" s="10" t="b">
        <f t="shared" si="2"/>
        <v>1</v>
      </c>
    </row>
    <row r="27" spans="1:47" ht="15">
      <c r="A27" s="22">
        <f>IF(OR((B$6=""),(C27=""),AND(NOT(ISBLANK(C27)),(AS27))),"",VLOOKUP(B$6,Project!A$58:D$362,4,FALSE))</f>
      </c>
      <c r="B27" s="5">
        <f>IF(ISBLANK(C27),"",IF((B$6=""),"Select project first",CONCATENATE(B$6,"-IPR-",TEXT(COUNTIF(B$10:B26,"&gt;""")+1,"000"))))</f>
      </c>
      <c r="C27" s="6"/>
      <c r="D27" s="6"/>
      <c r="E27" s="42">
        <f>IF(ISBLANK($D27),"",VLOOKUP($D27,$D$226:E$302,2,FALSE))</f>
      </c>
      <c r="F27" s="43">
        <f>IF(ISBLANK($D27),"",VLOOKUP($D27,$D$226:F$302,3,FALSE))</f>
      </c>
      <c r="G27" s="2"/>
      <c r="H27" s="2"/>
      <c r="I27" s="2"/>
      <c r="J27" s="27"/>
      <c r="K27" s="2"/>
      <c r="L27" s="27"/>
      <c r="M27" s="2"/>
      <c r="N27" s="2"/>
      <c r="O27" s="2"/>
      <c r="P27" s="2"/>
      <c r="Q27" s="2"/>
      <c r="R27" s="32"/>
      <c r="S27" s="2"/>
      <c r="T27" s="2"/>
      <c r="U27" s="2"/>
      <c r="V27" s="32"/>
      <c r="W27" s="2"/>
      <c r="X27" s="32"/>
      <c r="Y27" s="32"/>
      <c r="Z27" s="32"/>
      <c r="AA27" s="2"/>
      <c r="AB27" s="2"/>
      <c r="AC27" s="2"/>
      <c r="AD27" s="32"/>
      <c r="AE27" s="32"/>
      <c r="AF27" s="2"/>
      <c r="AG27" s="2"/>
      <c r="AH27" s="2"/>
      <c r="AI27" s="32"/>
      <c r="AJ27" s="32"/>
      <c r="AK27" s="2"/>
      <c r="AL27" s="51"/>
      <c r="AM27" s="32"/>
      <c r="AN27" s="51"/>
      <c r="AO27" s="51"/>
      <c r="AP27" s="32"/>
      <c r="AR27" s="45" t="b">
        <f t="shared" si="0"/>
        <v>1</v>
      </c>
      <c r="AS27" s="45" t="b">
        <f t="shared" si="1"/>
        <v>0</v>
      </c>
      <c r="AT27" s="10" t="b">
        <f>IF(COUNTIF(Project!C$18:C$32,VLOOKUP(D27,D$226:G$302,4,FALSE))=0,TRUE,FALSE)</f>
        <v>1</v>
      </c>
      <c r="AU27" s="10" t="b">
        <f t="shared" si="2"/>
        <v>1</v>
      </c>
    </row>
    <row r="28" spans="1:47" ht="15">
      <c r="A28" s="22">
        <f>IF(OR((B$6=""),(C28=""),AND(NOT(ISBLANK(C28)),(AS28))),"",VLOOKUP(B$6,Project!A$58:D$362,4,FALSE))</f>
      </c>
      <c r="B28" s="5">
        <f>IF(ISBLANK(C28),"",IF((B$6=""),"Select project first",CONCATENATE(B$6,"-IPR-",TEXT(COUNTIF(B$10:B27,"&gt;""")+1,"000"))))</f>
      </c>
      <c r="C28" s="6"/>
      <c r="D28" s="6"/>
      <c r="E28" s="42">
        <f>IF(ISBLANK($D28),"",VLOOKUP($D28,$D$226:E$302,2,FALSE))</f>
      </c>
      <c r="F28" s="43">
        <f>IF(ISBLANK($D28),"",VLOOKUP($D28,$D$226:F$302,3,FALSE))</f>
      </c>
      <c r="G28" s="2"/>
      <c r="H28" s="2"/>
      <c r="I28" s="2"/>
      <c r="J28" s="27"/>
      <c r="K28" s="2"/>
      <c r="L28" s="27"/>
      <c r="M28" s="2"/>
      <c r="N28" s="2"/>
      <c r="O28" s="2"/>
      <c r="P28" s="2"/>
      <c r="Q28" s="2"/>
      <c r="R28" s="32"/>
      <c r="S28" s="2"/>
      <c r="T28" s="2"/>
      <c r="U28" s="2"/>
      <c r="V28" s="32"/>
      <c r="W28" s="2"/>
      <c r="X28" s="32"/>
      <c r="Y28" s="32"/>
      <c r="Z28" s="32"/>
      <c r="AA28" s="2"/>
      <c r="AB28" s="2"/>
      <c r="AC28" s="2"/>
      <c r="AD28" s="32"/>
      <c r="AE28" s="32"/>
      <c r="AF28" s="2"/>
      <c r="AG28" s="2"/>
      <c r="AH28" s="2"/>
      <c r="AI28" s="32"/>
      <c r="AJ28" s="32"/>
      <c r="AK28" s="2"/>
      <c r="AL28" s="51"/>
      <c r="AM28" s="32"/>
      <c r="AN28" s="51"/>
      <c r="AO28" s="51"/>
      <c r="AP28" s="32"/>
      <c r="AR28" s="45" t="b">
        <f t="shared" si="0"/>
        <v>1</v>
      </c>
      <c r="AS28" s="45" t="b">
        <f t="shared" si="1"/>
        <v>0</v>
      </c>
      <c r="AT28" s="10" t="b">
        <f>IF(COUNTIF(Project!C$18:C$32,VLOOKUP(D28,D$226:G$302,4,FALSE))=0,TRUE,FALSE)</f>
        <v>1</v>
      </c>
      <c r="AU28" s="10" t="b">
        <f t="shared" si="2"/>
        <v>1</v>
      </c>
    </row>
    <row r="29" spans="1:47" ht="15">
      <c r="A29" s="22">
        <f>IF(OR((B$6=""),(C29=""),AND(NOT(ISBLANK(C29)),(AS29))),"",VLOOKUP(B$6,Project!A$58:D$362,4,FALSE))</f>
      </c>
      <c r="B29" s="5">
        <f>IF(ISBLANK(C29),"",IF((B$6=""),"Select project first",CONCATENATE(B$6,"-IPR-",TEXT(COUNTIF(B$10:B28,"&gt;""")+1,"000"))))</f>
      </c>
      <c r="C29" s="6"/>
      <c r="D29" s="6"/>
      <c r="E29" s="42">
        <f>IF(ISBLANK($D29),"",VLOOKUP($D29,$D$226:E$302,2,FALSE))</f>
      </c>
      <c r="F29" s="43">
        <f>IF(ISBLANK($D29),"",VLOOKUP($D29,$D$226:F$302,3,FALSE))</f>
      </c>
      <c r="G29" s="2"/>
      <c r="H29" s="2"/>
      <c r="I29" s="2"/>
      <c r="J29" s="27"/>
      <c r="K29" s="2"/>
      <c r="L29" s="27"/>
      <c r="M29" s="2"/>
      <c r="N29" s="2"/>
      <c r="O29" s="2"/>
      <c r="P29" s="2"/>
      <c r="Q29" s="2"/>
      <c r="R29" s="32"/>
      <c r="S29" s="2"/>
      <c r="T29" s="2"/>
      <c r="U29" s="2"/>
      <c r="V29" s="32"/>
      <c r="W29" s="2"/>
      <c r="X29" s="32"/>
      <c r="Y29" s="32"/>
      <c r="Z29" s="32"/>
      <c r="AA29" s="2"/>
      <c r="AB29" s="2"/>
      <c r="AC29" s="2"/>
      <c r="AD29" s="32"/>
      <c r="AE29" s="32"/>
      <c r="AF29" s="2"/>
      <c r="AG29" s="2"/>
      <c r="AH29" s="2"/>
      <c r="AI29" s="32"/>
      <c r="AJ29" s="32"/>
      <c r="AK29" s="2"/>
      <c r="AL29" s="51"/>
      <c r="AM29" s="32"/>
      <c r="AN29" s="51"/>
      <c r="AO29" s="51"/>
      <c r="AP29" s="32"/>
      <c r="AR29" s="45" t="b">
        <f t="shared" si="0"/>
        <v>1</v>
      </c>
      <c r="AS29" s="45" t="b">
        <f t="shared" si="1"/>
        <v>0</v>
      </c>
      <c r="AT29" s="10" t="b">
        <f>IF(COUNTIF(Project!C$18:C$32,VLOOKUP(D29,D$226:G$302,4,FALSE))=0,TRUE,FALSE)</f>
        <v>1</v>
      </c>
      <c r="AU29" s="10" t="b">
        <f t="shared" si="2"/>
        <v>1</v>
      </c>
    </row>
    <row r="30" spans="1:47" ht="15">
      <c r="A30" s="22">
        <f>IF(OR((B$6=""),(C30=""),AND(NOT(ISBLANK(C30)),(AS30))),"",VLOOKUP(B$6,Project!A$58:D$362,4,FALSE))</f>
      </c>
      <c r="B30" s="5">
        <f>IF(ISBLANK(C30),"",IF((B$6=""),"Select project first",CONCATENATE(B$6,"-IPR-",TEXT(COUNTIF(B$10:B29,"&gt;""")+1,"000"))))</f>
      </c>
      <c r="C30" s="6"/>
      <c r="D30" s="6"/>
      <c r="E30" s="42">
        <f>IF(ISBLANK($D30),"",VLOOKUP($D30,$D$226:E$302,2,FALSE))</f>
      </c>
      <c r="F30" s="43">
        <f>IF(ISBLANK($D30),"",VLOOKUP($D30,$D$226:F$302,3,FALSE))</f>
      </c>
      <c r="G30" s="2"/>
      <c r="H30" s="2"/>
      <c r="I30" s="2"/>
      <c r="J30" s="27"/>
      <c r="K30" s="2"/>
      <c r="L30" s="27"/>
      <c r="M30" s="2"/>
      <c r="N30" s="2"/>
      <c r="O30" s="2"/>
      <c r="P30" s="2"/>
      <c r="Q30" s="2"/>
      <c r="R30" s="32"/>
      <c r="S30" s="2"/>
      <c r="T30" s="2"/>
      <c r="U30" s="2"/>
      <c r="V30" s="32"/>
      <c r="W30" s="2"/>
      <c r="X30" s="32"/>
      <c r="Y30" s="32"/>
      <c r="Z30" s="32"/>
      <c r="AA30" s="2"/>
      <c r="AB30" s="2"/>
      <c r="AC30" s="2"/>
      <c r="AD30" s="32"/>
      <c r="AE30" s="32"/>
      <c r="AF30" s="2"/>
      <c r="AG30" s="2"/>
      <c r="AH30" s="2"/>
      <c r="AI30" s="32"/>
      <c r="AJ30" s="32"/>
      <c r="AK30" s="2"/>
      <c r="AL30" s="51"/>
      <c r="AM30" s="32"/>
      <c r="AN30" s="51"/>
      <c r="AO30" s="51"/>
      <c r="AP30" s="32"/>
      <c r="AR30" s="45" t="b">
        <f t="shared" si="0"/>
        <v>1</v>
      </c>
      <c r="AS30" s="45" t="b">
        <f t="shared" si="1"/>
        <v>0</v>
      </c>
      <c r="AT30" s="10" t="b">
        <f>IF(COUNTIF(Project!C$18:C$32,VLOOKUP(D30,D$226:G$302,4,FALSE))=0,TRUE,FALSE)</f>
        <v>1</v>
      </c>
      <c r="AU30" s="10" t="b">
        <f t="shared" si="2"/>
        <v>1</v>
      </c>
    </row>
    <row r="31" spans="1:47" ht="15">
      <c r="A31" s="22">
        <f>IF(OR((B$6=""),(C31=""),AND(NOT(ISBLANK(C31)),(AS31))),"",VLOOKUP(B$6,Project!A$58:D$362,4,FALSE))</f>
      </c>
      <c r="B31" s="5">
        <f>IF(ISBLANK(C31),"",IF((B$6=""),"Select project first",CONCATENATE(B$6,"-IPR-",TEXT(COUNTIF(B$10:B30,"&gt;""")+1,"000"))))</f>
      </c>
      <c r="C31" s="6"/>
      <c r="D31" s="6"/>
      <c r="E31" s="42">
        <f>IF(ISBLANK($D31),"",VLOOKUP($D31,$D$226:E$302,2,FALSE))</f>
      </c>
      <c r="F31" s="43">
        <f>IF(ISBLANK($D31),"",VLOOKUP($D31,$D$226:F$302,3,FALSE))</f>
      </c>
      <c r="G31" s="2"/>
      <c r="H31" s="2"/>
      <c r="I31" s="2"/>
      <c r="J31" s="27"/>
      <c r="K31" s="2"/>
      <c r="L31" s="27"/>
      <c r="M31" s="2"/>
      <c r="N31" s="2"/>
      <c r="O31" s="2"/>
      <c r="P31" s="2"/>
      <c r="Q31" s="2"/>
      <c r="R31" s="32"/>
      <c r="S31" s="2"/>
      <c r="T31" s="2"/>
      <c r="U31" s="2"/>
      <c r="V31" s="32"/>
      <c r="W31" s="2"/>
      <c r="X31" s="32"/>
      <c r="Y31" s="32"/>
      <c r="Z31" s="32"/>
      <c r="AA31" s="2"/>
      <c r="AB31" s="2"/>
      <c r="AC31" s="2"/>
      <c r="AD31" s="32"/>
      <c r="AE31" s="32"/>
      <c r="AF31" s="2"/>
      <c r="AG31" s="2"/>
      <c r="AH31" s="2"/>
      <c r="AI31" s="32"/>
      <c r="AJ31" s="32"/>
      <c r="AK31" s="2"/>
      <c r="AL31" s="51"/>
      <c r="AM31" s="32"/>
      <c r="AN31" s="51"/>
      <c r="AO31" s="51"/>
      <c r="AP31" s="32"/>
      <c r="AR31" s="45" t="b">
        <f t="shared" si="0"/>
        <v>1</v>
      </c>
      <c r="AS31" s="45" t="b">
        <f t="shared" si="1"/>
        <v>0</v>
      </c>
      <c r="AT31" s="10" t="b">
        <f>IF(COUNTIF(Project!C$18:C$32,VLOOKUP(D31,D$226:G$302,4,FALSE))=0,TRUE,FALSE)</f>
        <v>1</v>
      </c>
      <c r="AU31" s="10" t="b">
        <f t="shared" si="2"/>
        <v>1</v>
      </c>
    </row>
    <row r="32" spans="1:47" ht="15">
      <c r="A32" s="22">
        <f>IF(OR((B$6=""),(C32=""),AND(NOT(ISBLANK(C32)),(AS32))),"",VLOOKUP(B$6,Project!A$58:D$362,4,FALSE))</f>
      </c>
      <c r="B32" s="5">
        <f>IF(ISBLANK(C32),"",IF((B$6=""),"Select project first",CONCATENATE(B$6,"-IPR-",TEXT(COUNTIF(B$10:B31,"&gt;""")+1,"000"))))</f>
      </c>
      <c r="C32" s="6"/>
      <c r="D32" s="6"/>
      <c r="E32" s="42">
        <f>IF(ISBLANK($D32),"",VLOOKUP($D32,$D$226:E$302,2,FALSE))</f>
      </c>
      <c r="F32" s="43">
        <f>IF(ISBLANK($D32),"",VLOOKUP($D32,$D$226:F$302,3,FALSE))</f>
      </c>
      <c r="G32" s="2"/>
      <c r="H32" s="2"/>
      <c r="I32" s="2"/>
      <c r="J32" s="27"/>
      <c r="K32" s="2"/>
      <c r="L32" s="27"/>
      <c r="M32" s="2"/>
      <c r="N32" s="2"/>
      <c r="O32" s="2"/>
      <c r="P32" s="2"/>
      <c r="Q32" s="2"/>
      <c r="R32" s="32"/>
      <c r="S32" s="2"/>
      <c r="T32" s="2"/>
      <c r="U32" s="2"/>
      <c r="V32" s="32"/>
      <c r="W32" s="2"/>
      <c r="X32" s="32"/>
      <c r="Y32" s="32"/>
      <c r="Z32" s="32"/>
      <c r="AA32" s="2"/>
      <c r="AB32" s="2"/>
      <c r="AC32" s="2"/>
      <c r="AD32" s="32"/>
      <c r="AE32" s="32"/>
      <c r="AF32" s="2"/>
      <c r="AG32" s="2"/>
      <c r="AH32" s="2"/>
      <c r="AI32" s="32"/>
      <c r="AJ32" s="32"/>
      <c r="AK32" s="2"/>
      <c r="AL32" s="51"/>
      <c r="AM32" s="32"/>
      <c r="AN32" s="51"/>
      <c r="AO32" s="51"/>
      <c r="AP32" s="32"/>
      <c r="AR32" s="45" t="b">
        <f t="shared" si="0"/>
        <v>1</v>
      </c>
      <c r="AS32" s="45" t="b">
        <f t="shared" si="1"/>
        <v>0</v>
      </c>
      <c r="AT32" s="10" t="b">
        <f>IF(COUNTIF(Project!C$18:C$32,VLOOKUP(D32,D$226:G$302,4,FALSE))=0,TRUE,FALSE)</f>
        <v>1</v>
      </c>
      <c r="AU32" s="10" t="b">
        <f t="shared" si="2"/>
        <v>1</v>
      </c>
    </row>
    <row r="33" spans="1:47" ht="15">
      <c r="A33" s="22">
        <f>IF(OR((B$6=""),(C33=""),AND(NOT(ISBLANK(C33)),(AS33))),"",VLOOKUP(B$6,Project!A$58:D$362,4,FALSE))</f>
      </c>
      <c r="B33" s="5">
        <f>IF(ISBLANK(C33),"",IF((B$6=""),"Select project first",CONCATENATE(B$6,"-IPR-",TEXT(COUNTIF(B$10:B32,"&gt;""")+1,"000"))))</f>
      </c>
      <c r="C33" s="6"/>
      <c r="D33" s="6"/>
      <c r="E33" s="42">
        <f>IF(ISBLANK($D33),"",VLOOKUP($D33,$D$226:E$302,2,FALSE))</f>
      </c>
      <c r="F33" s="43">
        <f>IF(ISBLANK($D33),"",VLOOKUP($D33,$D$226:F$302,3,FALSE))</f>
      </c>
      <c r="G33" s="2"/>
      <c r="H33" s="2"/>
      <c r="I33" s="2"/>
      <c r="J33" s="27"/>
      <c r="K33" s="2"/>
      <c r="L33" s="27"/>
      <c r="M33" s="2"/>
      <c r="N33" s="2"/>
      <c r="O33" s="2"/>
      <c r="P33" s="2"/>
      <c r="Q33" s="2"/>
      <c r="R33" s="32"/>
      <c r="S33" s="2"/>
      <c r="T33" s="2"/>
      <c r="U33" s="2"/>
      <c r="V33" s="32"/>
      <c r="W33" s="2"/>
      <c r="X33" s="32"/>
      <c r="Y33" s="32"/>
      <c r="Z33" s="32"/>
      <c r="AA33" s="2"/>
      <c r="AB33" s="2"/>
      <c r="AC33" s="2"/>
      <c r="AD33" s="32"/>
      <c r="AE33" s="32"/>
      <c r="AF33" s="2"/>
      <c r="AG33" s="2"/>
      <c r="AH33" s="2"/>
      <c r="AI33" s="32"/>
      <c r="AJ33" s="32"/>
      <c r="AK33" s="2"/>
      <c r="AL33" s="51"/>
      <c r="AM33" s="32"/>
      <c r="AN33" s="51"/>
      <c r="AO33" s="51"/>
      <c r="AP33" s="32"/>
      <c r="AR33" s="45" t="b">
        <f t="shared" si="0"/>
        <v>1</v>
      </c>
      <c r="AS33" s="45" t="b">
        <f t="shared" si="1"/>
        <v>0</v>
      </c>
      <c r="AT33" s="10" t="b">
        <f>IF(COUNTIF(Project!C$18:C$32,VLOOKUP(D33,D$226:G$302,4,FALSE))=0,TRUE,FALSE)</f>
        <v>1</v>
      </c>
      <c r="AU33" s="10" t="b">
        <f t="shared" si="2"/>
        <v>1</v>
      </c>
    </row>
    <row r="34" spans="1:47" ht="15">
      <c r="A34" s="22">
        <f>IF(OR((B$6=""),(C34=""),AND(NOT(ISBLANK(C34)),(AS34))),"",VLOOKUP(B$6,Project!A$58:D$362,4,FALSE))</f>
      </c>
      <c r="B34" s="5">
        <f>IF(ISBLANK(C34),"",IF((B$6=""),"Select project first",CONCATENATE(B$6,"-IPR-",TEXT(COUNTIF(B$10:B33,"&gt;""")+1,"000"))))</f>
      </c>
      <c r="C34" s="6"/>
      <c r="D34" s="6"/>
      <c r="E34" s="42">
        <f>IF(ISBLANK($D34),"",VLOOKUP($D34,$D$226:E$302,2,FALSE))</f>
      </c>
      <c r="F34" s="43">
        <f>IF(ISBLANK($D34),"",VLOOKUP($D34,$D$226:F$302,3,FALSE))</f>
      </c>
      <c r="G34" s="2"/>
      <c r="H34" s="2"/>
      <c r="I34" s="2"/>
      <c r="J34" s="27"/>
      <c r="K34" s="2"/>
      <c r="L34" s="27"/>
      <c r="M34" s="2"/>
      <c r="N34" s="2"/>
      <c r="O34" s="2"/>
      <c r="P34" s="2"/>
      <c r="Q34" s="2"/>
      <c r="R34" s="32"/>
      <c r="S34" s="2"/>
      <c r="T34" s="2"/>
      <c r="U34" s="2"/>
      <c r="V34" s="32"/>
      <c r="W34" s="2"/>
      <c r="X34" s="32"/>
      <c r="Y34" s="32"/>
      <c r="Z34" s="32"/>
      <c r="AA34" s="2"/>
      <c r="AB34" s="2"/>
      <c r="AC34" s="2"/>
      <c r="AD34" s="32"/>
      <c r="AE34" s="32"/>
      <c r="AF34" s="2"/>
      <c r="AG34" s="2"/>
      <c r="AH34" s="2"/>
      <c r="AI34" s="32"/>
      <c r="AJ34" s="32"/>
      <c r="AK34" s="2"/>
      <c r="AL34" s="51"/>
      <c r="AM34" s="32"/>
      <c r="AN34" s="51"/>
      <c r="AO34" s="51"/>
      <c r="AP34" s="32"/>
      <c r="AR34" s="45" t="b">
        <f t="shared" si="0"/>
        <v>1</v>
      </c>
      <c r="AS34" s="45" t="b">
        <f t="shared" si="1"/>
        <v>0</v>
      </c>
      <c r="AT34" s="10" t="b">
        <f>IF(COUNTIF(Project!C$18:C$32,VLOOKUP(D34,D$226:G$302,4,FALSE))=0,TRUE,FALSE)</f>
        <v>1</v>
      </c>
      <c r="AU34" s="10" t="b">
        <f t="shared" si="2"/>
        <v>1</v>
      </c>
    </row>
    <row r="35" spans="1:47" ht="15">
      <c r="A35" s="22">
        <f>IF(OR((B$6=""),(C35=""),AND(NOT(ISBLANK(C35)),(AS35))),"",VLOOKUP(B$6,Project!A$58:D$362,4,FALSE))</f>
      </c>
      <c r="B35" s="5">
        <f>IF(ISBLANK(C35),"",IF((B$6=""),"Select project first",CONCATENATE(B$6,"-IPR-",TEXT(COUNTIF(B$10:B34,"&gt;""")+1,"000"))))</f>
      </c>
      <c r="C35" s="6"/>
      <c r="D35" s="6"/>
      <c r="E35" s="42">
        <f>IF(ISBLANK($D35),"",VLOOKUP($D35,$D$226:E$302,2,FALSE))</f>
      </c>
      <c r="F35" s="43">
        <f>IF(ISBLANK($D35),"",VLOOKUP($D35,$D$226:F$302,3,FALSE))</f>
      </c>
      <c r="G35" s="2"/>
      <c r="H35" s="2"/>
      <c r="I35" s="2"/>
      <c r="J35" s="27"/>
      <c r="K35" s="2"/>
      <c r="L35" s="27"/>
      <c r="M35" s="2"/>
      <c r="N35" s="2"/>
      <c r="O35" s="2"/>
      <c r="P35" s="2"/>
      <c r="Q35" s="2"/>
      <c r="R35" s="32"/>
      <c r="S35" s="2"/>
      <c r="T35" s="2"/>
      <c r="U35" s="2"/>
      <c r="V35" s="32"/>
      <c r="W35" s="2"/>
      <c r="X35" s="32"/>
      <c r="Y35" s="32"/>
      <c r="Z35" s="32"/>
      <c r="AA35" s="2"/>
      <c r="AB35" s="2"/>
      <c r="AC35" s="2"/>
      <c r="AD35" s="32"/>
      <c r="AE35" s="32"/>
      <c r="AF35" s="2"/>
      <c r="AG35" s="2"/>
      <c r="AH35" s="2"/>
      <c r="AI35" s="32"/>
      <c r="AJ35" s="32"/>
      <c r="AK35" s="2"/>
      <c r="AL35" s="51"/>
      <c r="AM35" s="32"/>
      <c r="AN35" s="51"/>
      <c r="AO35" s="51"/>
      <c r="AP35" s="32"/>
      <c r="AR35" s="45" t="b">
        <f t="shared" si="0"/>
        <v>1</v>
      </c>
      <c r="AS35" s="45" t="b">
        <f t="shared" si="1"/>
        <v>0</v>
      </c>
      <c r="AT35" s="10" t="b">
        <f>IF(COUNTIF(Project!C$18:C$32,VLOOKUP(D35,D$226:G$302,4,FALSE))=0,TRUE,FALSE)</f>
        <v>1</v>
      </c>
      <c r="AU35" s="10" t="b">
        <f t="shared" si="2"/>
        <v>1</v>
      </c>
    </row>
    <row r="36" spans="1:47" ht="15">
      <c r="A36" s="22">
        <f>IF(OR((B$6=""),(C36=""),AND(NOT(ISBLANK(C36)),(AS36))),"",VLOOKUP(B$6,Project!A$58:D$362,4,FALSE))</f>
      </c>
      <c r="B36" s="5">
        <f>IF(ISBLANK(C36),"",IF((B$6=""),"Select project first",CONCATENATE(B$6,"-IPR-",TEXT(COUNTIF(B$10:B35,"&gt;""")+1,"000"))))</f>
      </c>
      <c r="C36" s="6"/>
      <c r="D36" s="6"/>
      <c r="E36" s="42">
        <f>IF(ISBLANK($D36),"",VLOOKUP($D36,$D$226:E$302,2,FALSE))</f>
      </c>
      <c r="F36" s="43">
        <f>IF(ISBLANK($D36),"",VLOOKUP($D36,$D$226:F$302,3,FALSE))</f>
      </c>
      <c r="G36" s="2"/>
      <c r="H36" s="2"/>
      <c r="I36" s="2"/>
      <c r="J36" s="27"/>
      <c r="K36" s="2"/>
      <c r="L36" s="27"/>
      <c r="M36" s="2"/>
      <c r="N36" s="2"/>
      <c r="O36" s="2"/>
      <c r="P36" s="2"/>
      <c r="Q36" s="2"/>
      <c r="R36" s="32"/>
      <c r="S36" s="2"/>
      <c r="T36" s="2"/>
      <c r="U36" s="2"/>
      <c r="V36" s="32"/>
      <c r="W36" s="2"/>
      <c r="X36" s="32"/>
      <c r="Y36" s="32"/>
      <c r="Z36" s="32"/>
      <c r="AA36" s="2"/>
      <c r="AB36" s="2"/>
      <c r="AC36" s="2"/>
      <c r="AD36" s="32"/>
      <c r="AE36" s="32"/>
      <c r="AF36" s="2"/>
      <c r="AG36" s="2"/>
      <c r="AH36" s="2"/>
      <c r="AI36" s="32"/>
      <c r="AJ36" s="32"/>
      <c r="AK36" s="2"/>
      <c r="AL36" s="51"/>
      <c r="AM36" s="32"/>
      <c r="AN36" s="51"/>
      <c r="AO36" s="51"/>
      <c r="AP36" s="32"/>
      <c r="AR36" s="45" t="b">
        <f t="shared" si="0"/>
        <v>1</v>
      </c>
      <c r="AS36" s="45" t="b">
        <f t="shared" si="1"/>
        <v>0</v>
      </c>
      <c r="AT36" s="10" t="b">
        <f>IF(COUNTIF(Project!C$18:C$32,VLOOKUP(D36,D$226:G$302,4,FALSE))=0,TRUE,FALSE)</f>
        <v>1</v>
      </c>
      <c r="AU36" s="10" t="b">
        <f t="shared" si="2"/>
        <v>1</v>
      </c>
    </row>
    <row r="37" spans="1:47" ht="15">
      <c r="A37" s="22">
        <f>IF(OR((B$6=""),(C37=""),AND(NOT(ISBLANK(C37)),(AS37))),"",VLOOKUP(B$6,Project!A$58:D$362,4,FALSE))</f>
      </c>
      <c r="B37" s="5">
        <f>IF(ISBLANK(C37),"",IF((B$6=""),"Select project first",CONCATENATE(B$6,"-IPR-",TEXT(COUNTIF(B$10:B36,"&gt;""")+1,"000"))))</f>
      </c>
      <c r="C37" s="6"/>
      <c r="D37" s="6"/>
      <c r="E37" s="42">
        <f>IF(ISBLANK($D37),"",VLOOKUP($D37,$D$226:E$302,2,FALSE))</f>
      </c>
      <c r="F37" s="43">
        <f>IF(ISBLANK($D37),"",VLOOKUP($D37,$D$226:F$302,3,FALSE))</f>
      </c>
      <c r="G37" s="2"/>
      <c r="H37" s="2"/>
      <c r="I37" s="2"/>
      <c r="J37" s="27"/>
      <c r="K37" s="2"/>
      <c r="L37" s="27"/>
      <c r="M37" s="2"/>
      <c r="N37" s="2"/>
      <c r="O37" s="2"/>
      <c r="P37" s="2"/>
      <c r="Q37" s="2"/>
      <c r="R37" s="32"/>
      <c r="S37" s="2"/>
      <c r="T37" s="2"/>
      <c r="U37" s="2"/>
      <c r="V37" s="32"/>
      <c r="W37" s="2"/>
      <c r="X37" s="32"/>
      <c r="Y37" s="32"/>
      <c r="Z37" s="32"/>
      <c r="AA37" s="2"/>
      <c r="AB37" s="2"/>
      <c r="AC37" s="2"/>
      <c r="AD37" s="32"/>
      <c r="AE37" s="32"/>
      <c r="AF37" s="2"/>
      <c r="AG37" s="2"/>
      <c r="AH37" s="2"/>
      <c r="AI37" s="32"/>
      <c r="AJ37" s="32"/>
      <c r="AK37" s="2"/>
      <c r="AL37" s="51"/>
      <c r="AM37" s="32"/>
      <c r="AN37" s="51"/>
      <c r="AO37" s="51"/>
      <c r="AP37" s="32"/>
      <c r="AR37" s="45" t="b">
        <f t="shared" si="0"/>
        <v>1</v>
      </c>
      <c r="AS37" s="45" t="b">
        <f t="shared" si="1"/>
        <v>0</v>
      </c>
      <c r="AT37" s="10" t="b">
        <f>IF(COUNTIF(Project!C$18:C$32,VLOOKUP(D37,D$226:G$302,4,FALSE))=0,TRUE,FALSE)</f>
        <v>1</v>
      </c>
      <c r="AU37" s="10" t="b">
        <f t="shared" si="2"/>
        <v>1</v>
      </c>
    </row>
    <row r="38" spans="1:47" ht="15">
      <c r="A38" s="22">
        <f>IF(OR((B$6=""),(C38=""),AND(NOT(ISBLANK(C38)),(AS38))),"",VLOOKUP(B$6,Project!A$58:D$362,4,FALSE))</f>
      </c>
      <c r="B38" s="5">
        <f>IF(ISBLANK(C38),"",IF((B$6=""),"Select project first",CONCATENATE(B$6,"-IPR-",TEXT(COUNTIF(B$10:B37,"&gt;""")+1,"000"))))</f>
      </c>
      <c r="C38" s="6"/>
      <c r="D38" s="6"/>
      <c r="E38" s="42">
        <f>IF(ISBLANK($D38),"",VLOOKUP($D38,$D$226:E$302,2,FALSE))</f>
      </c>
      <c r="F38" s="43">
        <f>IF(ISBLANK($D38),"",VLOOKUP($D38,$D$226:F$302,3,FALSE))</f>
      </c>
      <c r="G38" s="2"/>
      <c r="H38" s="2"/>
      <c r="I38" s="2"/>
      <c r="J38" s="27"/>
      <c r="K38" s="2"/>
      <c r="L38" s="27"/>
      <c r="M38" s="2"/>
      <c r="N38" s="2"/>
      <c r="O38" s="2"/>
      <c r="P38" s="2"/>
      <c r="Q38" s="2"/>
      <c r="R38" s="32"/>
      <c r="S38" s="2"/>
      <c r="T38" s="2"/>
      <c r="U38" s="2"/>
      <c r="V38" s="32"/>
      <c r="W38" s="2"/>
      <c r="X38" s="32"/>
      <c r="Y38" s="32"/>
      <c r="Z38" s="32"/>
      <c r="AA38" s="2"/>
      <c r="AB38" s="2"/>
      <c r="AC38" s="2"/>
      <c r="AD38" s="32"/>
      <c r="AE38" s="32"/>
      <c r="AF38" s="2"/>
      <c r="AG38" s="2"/>
      <c r="AH38" s="2"/>
      <c r="AI38" s="32"/>
      <c r="AJ38" s="32"/>
      <c r="AK38" s="2"/>
      <c r="AL38" s="51"/>
      <c r="AM38" s="32"/>
      <c r="AN38" s="51"/>
      <c r="AO38" s="51"/>
      <c r="AP38" s="32"/>
      <c r="AR38" s="45" t="b">
        <f t="shared" si="0"/>
        <v>1</v>
      </c>
      <c r="AS38" s="45" t="b">
        <f t="shared" si="1"/>
        <v>0</v>
      </c>
      <c r="AT38" s="10" t="b">
        <f>IF(COUNTIF(Project!C$18:C$32,VLOOKUP(D38,D$226:G$302,4,FALSE))=0,TRUE,FALSE)</f>
        <v>1</v>
      </c>
      <c r="AU38" s="10" t="b">
        <f t="shared" si="2"/>
        <v>1</v>
      </c>
    </row>
    <row r="39" spans="1:47" ht="15">
      <c r="A39" s="22">
        <f>IF(OR((B$6=""),(C39=""),AND(NOT(ISBLANK(C39)),(AS39))),"",VLOOKUP(B$6,Project!A$58:D$362,4,FALSE))</f>
      </c>
      <c r="B39" s="5">
        <f>IF(ISBLANK(C39),"",IF((B$6=""),"Select project first",CONCATENATE(B$6,"-IPR-",TEXT(COUNTIF(B$10:B38,"&gt;""")+1,"000"))))</f>
      </c>
      <c r="C39" s="6"/>
      <c r="D39" s="6"/>
      <c r="E39" s="42">
        <f>IF(ISBLANK($D39),"",VLOOKUP($D39,$D$226:E$302,2,FALSE))</f>
      </c>
      <c r="F39" s="43">
        <f>IF(ISBLANK($D39),"",VLOOKUP($D39,$D$226:F$302,3,FALSE))</f>
      </c>
      <c r="G39" s="2"/>
      <c r="H39" s="2"/>
      <c r="I39" s="2"/>
      <c r="J39" s="27"/>
      <c r="K39" s="2"/>
      <c r="L39" s="27"/>
      <c r="M39" s="2"/>
      <c r="N39" s="2"/>
      <c r="O39" s="2"/>
      <c r="P39" s="2"/>
      <c r="Q39" s="2"/>
      <c r="R39" s="32"/>
      <c r="S39" s="2"/>
      <c r="T39" s="2"/>
      <c r="U39" s="2"/>
      <c r="V39" s="32"/>
      <c r="W39" s="2"/>
      <c r="X39" s="32"/>
      <c r="Y39" s="32"/>
      <c r="Z39" s="32"/>
      <c r="AA39" s="2"/>
      <c r="AB39" s="2"/>
      <c r="AC39" s="2"/>
      <c r="AD39" s="32"/>
      <c r="AE39" s="32"/>
      <c r="AF39" s="2"/>
      <c r="AG39" s="2"/>
      <c r="AH39" s="2"/>
      <c r="AI39" s="32"/>
      <c r="AJ39" s="32"/>
      <c r="AK39" s="2"/>
      <c r="AL39" s="51"/>
      <c r="AM39" s="32"/>
      <c r="AN39" s="51"/>
      <c r="AO39" s="51"/>
      <c r="AP39" s="32"/>
      <c r="AR39" s="45" t="b">
        <f t="shared" si="0"/>
        <v>1</v>
      </c>
      <c r="AS39" s="45" t="b">
        <f t="shared" si="1"/>
        <v>0</v>
      </c>
      <c r="AT39" s="10" t="b">
        <f>IF(COUNTIF(Project!C$18:C$32,VLOOKUP(D39,D$226:G$302,4,FALSE))=0,TRUE,FALSE)</f>
        <v>1</v>
      </c>
      <c r="AU39" s="10" t="b">
        <f t="shared" si="2"/>
        <v>1</v>
      </c>
    </row>
    <row r="40" spans="1:47" ht="15">
      <c r="A40" s="22">
        <f>IF(OR((B$6=""),(C40=""),AND(NOT(ISBLANK(C40)),(AS40))),"",VLOOKUP(B$6,Project!A$58:D$362,4,FALSE))</f>
      </c>
      <c r="B40" s="5">
        <f>IF(ISBLANK(C40),"",IF((B$6=""),"Select project first",CONCATENATE(B$6,"-IPR-",TEXT(COUNTIF(B$10:B39,"&gt;""")+1,"000"))))</f>
      </c>
      <c r="C40" s="6"/>
      <c r="D40" s="6"/>
      <c r="E40" s="42">
        <f>IF(ISBLANK($D40),"",VLOOKUP($D40,$D$226:E$302,2,FALSE))</f>
      </c>
      <c r="F40" s="43">
        <f>IF(ISBLANK($D40),"",VLOOKUP($D40,$D$226:F$302,3,FALSE))</f>
      </c>
      <c r="G40" s="2"/>
      <c r="H40" s="2"/>
      <c r="I40" s="2"/>
      <c r="J40" s="27"/>
      <c r="K40" s="2"/>
      <c r="L40" s="27"/>
      <c r="M40" s="2"/>
      <c r="N40" s="2"/>
      <c r="O40" s="2"/>
      <c r="P40" s="2"/>
      <c r="Q40" s="2"/>
      <c r="R40" s="32"/>
      <c r="S40" s="2"/>
      <c r="T40" s="2"/>
      <c r="U40" s="2"/>
      <c r="V40" s="32"/>
      <c r="W40" s="2"/>
      <c r="X40" s="32"/>
      <c r="Y40" s="32"/>
      <c r="Z40" s="32"/>
      <c r="AA40" s="2"/>
      <c r="AB40" s="2"/>
      <c r="AC40" s="2"/>
      <c r="AD40" s="32"/>
      <c r="AE40" s="32"/>
      <c r="AF40" s="2"/>
      <c r="AG40" s="2"/>
      <c r="AH40" s="2"/>
      <c r="AI40" s="32"/>
      <c r="AJ40" s="32"/>
      <c r="AK40" s="2"/>
      <c r="AL40" s="51"/>
      <c r="AM40" s="32"/>
      <c r="AN40" s="51"/>
      <c r="AO40" s="51"/>
      <c r="AP40" s="32"/>
      <c r="AR40" s="45" t="b">
        <f t="shared" si="0"/>
        <v>1</v>
      </c>
      <c r="AS40" s="45" t="b">
        <f t="shared" si="1"/>
        <v>0</v>
      </c>
      <c r="AT40" s="10" t="b">
        <f>IF(COUNTIF(Project!C$18:C$32,VLOOKUP(D40,D$226:G$302,4,FALSE))=0,TRUE,FALSE)</f>
        <v>1</v>
      </c>
      <c r="AU40" s="10" t="b">
        <f t="shared" si="2"/>
        <v>1</v>
      </c>
    </row>
    <row r="41" spans="1:47" ht="15">
      <c r="A41" s="22">
        <f>IF(OR((B$6=""),(C41=""),AND(NOT(ISBLANK(C41)),(AS41))),"",VLOOKUP(B$6,Project!A$58:D$362,4,FALSE))</f>
      </c>
      <c r="B41" s="5">
        <f>IF(ISBLANK(C41),"",IF((B$6=""),"Select project first",CONCATENATE(B$6,"-IPR-",TEXT(COUNTIF(B$10:B40,"&gt;""")+1,"000"))))</f>
      </c>
      <c r="C41" s="6"/>
      <c r="D41" s="6"/>
      <c r="E41" s="42">
        <f>IF(ISBLANK($D41),"",VLOOKUP($D41,$D$226:E$302,2,FALSE))</f>
      </c>
      <c r="F41" s="43">
        <f>IF(ISBLANK($D41),"",VLOOKUP($D41,$D$226:F$302,3,FALSE))</f>
      </c>
      <c r="G41" s="2"/>
      <c r="H41" s="2"/>
      <c r="I41" s="2"/>
      <c r="J41" s="27"/>
      <c r="K41" s="2"/>
      <c r="L41" s="27"/>
      <c r="M41" s="2"/>
      <c r="N41" s="2"/>
      <c r="O41" s="2"/>
      <c r="P41" s="2"/>
      <c r="Q41" s="2"/>
      <c r="R41" s="32"/>
      <c r="S41" s="2"/>
      <c r="T41" s="2"/>
      <c r="U41" s="2"/>
      <c r="V41" s="32"/>
      <c r="W41" s="2"/>
      <c r="X41" s="32"/>
      <c r="Y41" s="32"/>
      <c r="Z41" s="32"/>
      <c r="AA41" s="2"/>
      <c r="AB41" s="2"/>
      <c r="AC41" s="2"/>
      <c r="AD41" s="32"/>
      <c r="AE41" s="32"/>
      <c r="AF41" s="2"/>
      <c r="AG41" s="2"/>
      <c r="AH41" s="2"/>
      <c r="AI41" s="32"/>
      <c r="AJ41" s="32"/>
      <c r="AK41" s="2"/>
      <c r="AL41" s="51"/>
      <c r="AM41" s="32"/>
      <c r="AN41" s="51"/>
      <c r="AO41" s="51"/>
      <c r="AP41" s="32"/>
      <c r="AR41" s="45" t="b">
        <f t="shared" si="0"/>
        <v>1</v>
      </c>
      <c r="AS41" s="45" t="b">
        <f t="shared" si="1"/>
        <v>0</v>
      </c>
      <c r="AT41" s="10" t="b">
        <f>IF(COUNTIF(Project!C$18:C$32,VLOOKUP(D41,D$226:G$302,4,FALSE))=0,TRUE,FALSE)</f>
        <v>1</v>
      </c>
      <c r="AU41" s="10" t="b">
        <f t="shared" si="2"/>
        <v>1</v>
      </c>
    </row>
    <row r="42" spans="1:47" ht="15">
      <c r="A42" s="22">
        <f>IF(OR((B$6=""),(C42=""),AND(NOT(ISBLANK(C42)),(AS42))),"",VLOOKUP(B$6,Project!A$58:D$362,4,FALSE))</f>
      </c>
      <c r="B42" s="5">
        <f>IF(ISBLANK(C42),"",IF((B$6=""),"Select project first",CONCATENATE(B$6,"-IPR-",TEXT(COUNTIF(B$10:B41,"&gt;""")+1,"000"))))</f>
      </c>
      <c r="C42" s="6"/>
      <c r="D42" s="6"/>
      <c r="E42" s="42">
        <f>IF(ISBLANK($D42),"",VLOOKUP($D42,$D$226:E$302,2,FALSE))</f>
      </c>
      <c r="F42" s="43">
        <f>IF(ISBLANK($D42),"",VLOOKUP($D42,$D$226:F$302,3,FALSE))</f>
      </c>
      <c r="G42" s="2"/>
      <c r="H42" s="2"/>
      <c r="I42" s="2"/>
      <c r="J42" s="27"/>
      <c r="K42" s="2"/>
      <c r="L42" s="27"/>
      <c r="M42" s="2"/>
      <c r="N42" s="2"/>
      <c r="O42" s="2"/>
      <c r="P42" s="2"/>
      <c r="Q42" s="2"/>
      <c r="R42" s="32"/>
      <c r="S42" s="2"/>
      <c r="T42" s="2"/>
      <c r="U42" s="2"/>
      <c r="V42" s="32"/>
      <c r="W42" s="2"/>
      <c r="X42" s="32"/>
      <c r="Y42" s="32"/>
      <c r="Z42" s="32"/>
      <c r="AA42" s="2"/>
      <c r="AB42" s="2"/>
      <c r="AC42" s="2"/>
      <c r="AD42" s="32"/>
      <c r="AE42" s="32"/>
      <c r="AF42" s="2"/>
      <c r="AG42" s="2"/>
      <c r="AH42" s="2"/>
      <c r="AI42" s="32"/>
      <c r="AJ42" s="32"/>
      <c r="AK42" s="2"/>
      <c r="AL42" s="51"/>
      <c r="AM42" s="32"/>
      <c r="AN42" s="51"/>
      <c r="AO42" s="51"/>
      <c r="AP42" s="32"/>
      <c r="AR42" s="45" t="b">
        <f aca="true" t="shared" si="3" ref="AR42:AR59">ISBLANK(C42)</f>
        <v>1</v>
      </c>
      <c r="AS42" s="45" t="b">
        <f t="shared" si="1"/>
        <v>0</v>
      </c>
      <c r="AT42" s="10" t="b">
        <f>IF(COUNTIF(Project!C$18:C$32,VLOOKUP(D42,D$226:G$302,4,FALSE))=0,TRUE,FALSE)</f>
        <v>1</v>
      </c>
      <c r="AU42" s="10" t="b">
        <f t="shared" si="2"/>
        <v>1</v>
      </c>
    </row>
    <row r="43" spans="1:47" ht="15">
      <c r="A43" s="22">
        <f>IF(OR((B$6=""),(C43=""),AND(NOT(ISBLANK(C43)),(AS43))),"",VLOOKUP(B$6,Project!A$58:D$362,4,FALSE))</f>
      </c>
      <c r="B43" s="5">
        <f>IF(ISBLANK(C43),"",IF((B$6=""),"Select project first",CONCATENATE(B$6,"-IPR-",TEXT(COUNTIF(B$10:B42,"&gt;""")+1,"000"))))</f>
      </c>
      <c r="C43" s="6"/>
      <c r="D43" s="6"/>
      <c r="E43" s="42">
        <f>IF(ISBLANK($D43),"",VLOOKUP($D43,$D$226:E$302,2,FALSE))</f>
      </c>
      <c r="F43" s="43">
        <f>IF(ISBLANK($D43),"",VLOOKUP($D43,$D$226:F$302,3,FALSE))</f>
      </c>
      <c r="G43" s="2"/>
      <c r="H43" s="2"/>
      <c r="I43" s="2"/>
      <c r="J43" s="27"/>
      <c r="K43" s="2"/>
      <c r="L43" s="27"/>
      <c r="M43" s="2"/>
      <c r="N43" s="2"/>
      <c r="O43" s="2"/>
      <c r="P43" s="2"/>
      <c r="Q43" s="2"/>
      <c r="R43" s="32"/>
      <c r="S43" s="2"/>
      <c r="T43" s="2"/>
      <c r="U43" s="2"/>
      <c r="V43" s="32"/>
      <c r="W43" s="2"/>
      <c r="X43" s="32"/>
      <c r="Y43" s="32"/>
      <c r="Z43" s="32"/>
      <c r="AA43" s="2"/>
      <c r="AB43" s="2"/>
      <c r="AC43" s="2"/>
      <c r="AD43" s="32"/>
      <c r="AE43" s="32"/>
      <c r="AF43" s="2"/>
      <c r="AG43" s="2"/>
      <c r="AH43" s="2"/>
      <c r="AI43" s="32"/>
      <c r="AJ43" s="32"/>
      <c r="AK43" s="2"/>
      <c r="AL43" s="51"/>
      <c r="AM43" s="32"/>
      <c r="AN43" s="51"/>
      <c r="AO43" s="51"/>
      <c r="AP43" s="32"/>
      <c r="AR43" s="45" t="b">
        <f t="shared" si="3"/>
        <v>1</v>
      </c>
      <c r="AS43" s="45" t="b">
        <f t="shared" si="1"/>
        <v>0</v>
      </c>
      <c r="AT43" s="10" t="b">
        <f>IF(COUNTIF(Project!C$18:C$32,VLOOKUP(D43,D$226:G$302,4,FALSE))=0,TRUE,FALSE)</f>
        <v>1</v>
      </c>
      <c r="AU43" s="10" t="b">
        <f t="shared" si="2"/>
        <v>1</v>
      </c>
    </row>
    <row r="44" spans="1:47" ht="15">
      <c r="A44" s="22">
        <f>IF(OR((B$6=""),(C44=""),AND(NOT(ISBLANK(C44)),(AS44))),"",VLOOKUP(B$6,Project!A$58:D$362,4,FALSE))</f>
      </c>
      <c r="B44" s="5">
        <f>IF(ISBLANK(C44),"",IF((B$6=""),"Select project first",CONCATENATE(B$6,"-IPR-",TEXT(COUNTIF(B$10:B43,"&gt;""")+1,"000"))))</f>
      </c>
      <c r="C44" s="6"/>
      <c r="D44" s="6"/>
      <c r="E44" s="42">
        <f>IF(ISBLANK($D44),"",VLOOKUP($D44,$D$226:E$302,2,FALSE))</f>
      </c>
      <c r="F44" s="43">
        <f>IF(ISBLANK($D44),"",VLOOKUP($D44,$D$226:F$302,3,FALSE))</f>
      </c>
      <c r="G44" s="2"/>
      <c r="H44" s="2"/>
      <c r="I44" s="2"/>
      <c r="J44" s="27"/>
      <c r="K44" s="2"/>
      <c r="L44" s="27"/>
      <c r="M44" s="2"/>
      <c r="N44" s="2"/>
      <c r="O44" s="2"/>
      <c r="P44" s="2"/>
      <c r="Q44" s="2"/>
      <c r="R44" s="32"/>
      <c r="S44" s="2"/>
      <c r="T44" s="2"/>
      <c r="U44" s="2"/>
      <c r="V44" s="32"/>
      <c r="W44" s="2"/>
      <c r="X44" s="32"/>
      <c r="Y44" s="32"/>
      <c r="Z44" s="32"/>
      <c r="AA44" s="2"/>
      <c r="AB44" s="2"/>
      <c r="AC44" s="2"/>
      <c r="AD44" s="32"/>
      <c r="AE44" s="32"/>
      <c r="AF44" s="2"/>
      <c r="AG44" s="2"/>
      <c r="AH44" s="2"/>
      <c r="AI44" s="32"/>
      <c r="AJ44" s="32"/>
      <c r="AK44" s="2"/>
      <c r="AL44" s="51"/>
      <c r="AM44" s="32"/>
      <c r="AN44" s="51"/>
      <c r="AO44" s="51"/>
      <c r="AP44" s="32"/>
      <c r="AR44" s="45" t="b">
        <f t="shared" si="3"/>
        <v>1</v>
      </c>
      <c r="AS44" s="45" t="b">
        <f t="shared" si="1"/>
        <v>0</v>
      </c>
      <c r="AT44" s="10" t="b">
        <f>IF(COUNTIF(Project!C$18:C$32,VLOOKUP(D44,D$226:G$302,4,FALSE))=0,TRUE,FALSE)</f>
        <v>1</v>
      </c>
      <c r="AU44" s="10" t="b">
        <f t="shared" si="2"/>
        <v>1</v>
      </c>
    </row>
    <row r="45" spans="1:47" ht="15">
      <c r="A45" s="22">
        <f>IF(OR((B$6=""),(C45=""),AND(NOT(ISBLANK(C45)),(AS45))),"",VLOOKUP(B$6,Project!A$58:D$362,4,FALSE))</f>
      </c>
      <c r="B45" s="5">
        <f>IF(ISBLANK(C45),"",IF((B$6=""),"Select project first",CONCATENATE(B$6,"-IPR-",TEXT(COUNTIF(B$10:B44,"&gt;""")+1,"000"))))</f>
      </c>
      <c r="C45" s="6"/>
      <c r="D45" s="6"/>
      <c r="E45" s="42">
        <f>IF(ISBLANK($D45),"",VLOOKUP($D45,$D$226:E$302,2,FALSE))</f>
      </c>
      <c r="F45" s="43">
        <f>IF(ISBLANK($D45),"",VLOOKUP($D45,$D$226:F$302,3,FALSE))</f>
      </c>
      <c r="G45" s="2"/>
      <c r="H45" s="2"/>
      <c r="I45" s="2"/>
      <c r="J45" s="27"/>
      <c r="K45" s="2"/>
      <c r="L45" s="27"/>
      <c r="M45" s="2"/>
      <c r="N45" s="2"/>
      <c r="O45" s="2"/>
      <c r="P45" s="2"/>
      <c r="Q45" s="2"/>
      <c r="R45" s="32"/>
      <c r="S45" s="2"/>
      <c r="T45" s="2"/>
      <c r="U45" s="2"/>
      <c r="V45" s="32"/>
      <c r="W45" s="2"/>
      <c r="X45" s="32"/>
      <c r="Y45" s="32"/>
      <c r="Z45" s="32"/>
      <c r="AA45" s="2"/>
      <c r="AB45" s="2"/>
      <c r="AC45" s="2"/>
      <c r="AD45" s="32"/>
      <c r="AE45" s="32"/>
      <c r="AF45" s="2"/>
      <c r="AG45" s="2"/>
      <c r="AH45" s="2"/>
      <c r="AI45" s="32"/>
      <c r="AJ45" s="32"/>
      <c r="AK45" s="2"/>
      <c r="AL45" s="51"/>
      <c r="AM45" s="32"/>
      <c r="AN45" s="51"/>
      <c r="AO45" s="51"/>
      <c r="AP45" s="32"/>
      <c r="AR45" s="45" t="b">
        <f t="shared" si="3"/>
        <v>1</v>
      </c>
      <c r="AS45" s="45" t="b">
        <f t="shared" si="1"/>
        <v>0</v>
      </c>
      <c r="AT45" s="10" t="b">
        <f>IF(COUNTIF(Project!C$18:C$32,VLOOKUP(D45,D$226:G$302,4,FALSE))=0,TRUE,FALSE)</f>
        <v>1</v>
      </c>
      <c r="AU45" s="10" t="b">
        <f t="shared" si="2"/>
        <v>1</v>
      </c>
    </row>
    <row r="46" spans="1:47" ht="15">
      <c r="A46" s="22">
        <f>IF(OR((B$6=""),(C46=""),AND(NOT(ISBLANK(C46)),(AS46))),"",VLOOKUP(B$6,Project!A$58:D$362,4,FALSE))</f>
      </c>
      <c r="B46" s="5">
        <f>IF(ISBLANK(C46),"",IF((B$6=""),"Select project first",CONCATENATE(B$6,"-IPR-",TEXT(COUNTIF(B$10:B45,"&gt;""")+1,"000"))))</f>
      </c>
      <c r="C46" s="6"/>
      <c r="D46" s="6"/>
      <c r="E46" s="42">
        <f>IF(ISBLANK($D46),"",VLOOKUP($D46,$D$226:E$302,2,FALSE))</f>
      </c>
      <c r="F46" s="43">
        <f>IF(ISBLANK($D46),"",VLOOKUP($D46,$D$226:F$302,3,FALSE))</f>
      </c>
      <c r="G46" s="2"/>
      <c r="H46" s="2"/>
      <c r="I46" s="2"/>
      <c r="J46" s="27"/>
      <c r="K46" s="2"/>
      <c r="L46" s="27"/>
      <c r="M46" s="2"/>
      <c r="N46" s="2"/>
      <c r="O46" s="2"/>
      <c r="P46" s="2"/>
      <c r="Q46" s="2"/>
      <c r="R46" s="32"/>
      <c r="S46" s="2"/>
      <c r="T46" s="2"/>
      <c r="U46" s="2"/>
      <c r="V46" s="32"/>
      <c r="W46" s="2"/>
      <c r="X46" s="32"/>
      <c r="Y46" s="32"/>
      <c r="Z46" s="32"/>
      <c r="AA46" s="2"/>
      <c r="AB46" s="2"/>
      <c r="AC46" s="2"/>
      <c r="AD46" s="32"/>
      <c r="AE46" s="32"/>
      <c r="AF46" s="2"/>
      <c r="AG46" s="2"/>
      <c r="AH46" s="2"/>
      <c r="AI46" s="32"/>
      <c r="AJ46" s="32"/>
      <c r="AK46" s="2"/>
      <c r="AL46" s="51"/>
      <c r="AM46" s="32"/>
      <c r="AN46" s="51"/>
      <c r="AO46" s="51"/>
      <c r="AP46" s="32"/>
      <c r="AR46" s="45" t="b">
        <f t="shared" si="3"/>
        <v>1</v>
      </c>
      <c r="AS46" s="45" t="b">
        <f t="shared" si="1"/>
        <v>0</v>
      </c>
      <c r="AT46" s="10" t="b">
        <f>IF(COUNTIF(Project!C$18:C$32,VLOOKUP(D46,D$226:G$302,4,FALSE))=0,TRUE,FALSE)</f>
        <v>1</v>
      </c>
      <c r="AU46" s="10" t="b">
        <f t="shared" si="2"/>
        <v>1</v>
      </c>
    </row>
    <row r="47" spans="1:47" ht="15">
      <c r="A47" s="22">
        <f>IF(OR((B$6=""),(C47=""),AND(NOT(ISBLANK(C47)),(AS47))),"",VLOOKUP(B$6,Project!A$58:D$362,4,FALSE))</f>
      </c>
      <c r="B47" s="5">
        <f>IF(ISBLANK(C47),"",IF((B$6=""),"Select project first",CONCATENATE(B$6,"-IPR-",TEXT(COUNTIF(B$10:B46,"&gt;""")+1,"000"))))</f>
      </c>
      <c r="C47" s="6"/>
      <c r="D47" s="6"/>
      <c r="E47" s="42">
        <f>IF(ISBLANK($D47),"",VLOOKUP($D47,$D$226:E$302,2,FALSE))</f>
      </c>
      <c r="F47" s="43">
        <f>IF(ISBLANK($D47),"",VLOOKUP($D47,$D$226:F$302,3,FALSE))</f>
      </c>
      <c r="G47" s="2"/>
      <c r="H47" s="2"/>
      <c r="I47" s="2"/>
      <c r="J47" s="27"/>
      <c r="K47" s="2"/>
      <c r="L47" s="27"/>
      <c r="M47" s="2"/>
      <c r="N47" s="2"/>
      <c r="O47" s="2"/>
      <c r="P47" s="2"/>
      <c r="Q47" s="2"/>
      <c r="R47" s="32"/>
      <c r="S47" s="2"/>
      <c r="T47" s="2"/>
      <c r="U47" s="2"/>
      <c r="V47" s="32"/>
      <c r="W47" s="2"/>
      <c r="X47" s="32"/>
      <c r="Y47" s="32"/>
      <c r="Z47" s="32"/>
      <c r="AA47" s="2"/>
      <c r="AB47" s="2"/>
      <c r="AC47" s="2"/>
      <c r="AD47" s="32"/>
      <c r="AE47" s="32"/>
      <c r="AF47" s="2"/>
      <c r="AG47" s="2"/>
      <c r="AH47" s="2"/>
      <c r="AI47" s="32"/>
      <c r="AJ47" s="32"/>
      <c r="AK47" s="2"/>
      <c r="AL47" s="51"/>
      <c r="AM47" s="32"/>
      <c r="AN47" s="51"/>
      <c r="AO47" s="51"/>
      <c r="AP47" s="32"/>
      <c r="AR47" s="45" t="b">
        <f t="shared" si="3"/>
        <v>1</v>
      </c>
      <c r="AS47" s="45" t="b">
        <f t="shared" si="1"/>
        <v>0</v>
      </c>
      <c r="AT47" s="10" t="b">
        <f>IF(COUNTIF(Project!C$18:C$32,VLOOKUP(D47,D$226:G$302,4,FALSE))=0,TRUE,FALSE)</f>
        <v>1</v>
      </c>
      <c r="AU47" s="10" t="b">
        <f t="shared" si="2"/>
        <v>1</v>
      </c>
    </row>
    <row r="48" spans="1:47" ht="15">
      <c r="A48" s="22">
        <f>IF(OR((B$6=""),(C48=""),AND(NOT(ISBLANK(C48)),(AS48))),"",VLOOKUP(B$6,Project!A$58:D$362,4,FALSE))</f>
      </c>
      <c r="B48" s="5">
        <f>IF(ISBLANK(C48),"",IF((B$6=""),"Select project first",CONCATENATE(B$6,"-IPR-",TEXT(COUNTIF(B$10:B47,"&gt;""")+1,"000"))))</f>
      </c>
      <c r="C48" s="6"/>
      <c r="D48" s="6"/>
      <c r="E48" s="42">
        <f>IF(ISBLANK($D48),"",VLOOKUP($D48,$D$226:E$302,2,FALSE))</f>
      </c>
      <c r="F48" s="43">
        <f>IF(ISBLANK($D48),"",VLOOKUP($D48,$D$226:F$302,3,FALSE))</f>
      </c>
      <c r="G48" s="2"/>
      <c r="H48" s="2"/>
      <c r="I48" s="2"/>
      <c r="J48" s="27"/>
      <c r="K48" s="2"/>
      <c r="L48" s="27"/>
      <c r="M48" s="2"/>
      <c r="N48" s="2"/>
      <c r="O48" s="2"/>
      <c r="P48" s="2"/>
      <c r="Q48" s="2"/>
      <c r="R48" s="32"/>
      <c r="S48" s="2"/>
      <c r="T48" s="2"/>
      <c r="U48" s="2"/>
      <c r="V48" s="32"/>
      <c r="W48" s="2"/>
      <c r="X48" s="32"/>
      <c r="Y48" s="32"/>
      <c r="Z48" s="32"/>
      <c r="AA48" s="2"/>
      <c r="AB48" s="2"/>
      <c r="AC48" s="2"/>
      <c r="AD48" s="32"/>
      <c r="AE48" s="32"/>
      <c r="AF48" s="2"/>
      <c r="AG48" s="2"/>
      <c r="AH48" s="2"/>
      <c r="AI48" s="32"/>
      <c r="AJ48" s="32"/>
      <c r="AK48" s="2"/>
      <c r="AL48" s="51"/>
      <c r="AM48" s="32"/>
      <c r="AN48" s="51"/>
      <c r="AO48" s="51"/>
      <c r="AP48" s="32"/>
      <c r="AR48" s="45" t="b">
        <f t="shared" si="3"/>
        <v>1</v>
      </c>
      <c r="AS48" s="45" t="b">
        <f t="shared" si="1"/>
        <v>0</v>
      </c>
      <c r="AT48" s="10" t="b">
        <f>IF(COUNTIF(Project!C$18:C$32,VLOOKUP(D48,D$226:G$302,4,FALSE))=0,TRUE,FALSE)</f>
        <v>1</v>
      </c>
      <c r="AU48" s="10" t="b">
        <f t="shared" si="2"/>
        <v>1</v>
      </c>
    </row>
    <row r="49" spans="1:47" ht="15">
      <c r="A49" s="22">
        <f>IF(OR((B$6=""),(C49=""),AND(NOT(ISBLANK(C49)),(AS49))),"",VLOOKUP(B$6,Project!A$58:D$362,4,FALSE))</f>
      </c>
      <c r="B49" s="5">
        <f>IF(ISBLANK(C49),"",IF((B$6=""),"Select project first",CONCATENATE(B$6,"-IPR-",TEXT(COUNTIF(B$10:B48,"&gt;""")+1,"000"))))</f>
      </c>
      <c r="C49" s="6"/>
      <c r="D49" s="6"/>
      <c r="E49" s="42">
        <f>IF(ISBLANK($D49),"",VLOOKUP($D49,$D$226:E$302,2,FALSE))</f>
      </c>
      <c r="F49" s="43">
        <f>IF(ISBLANK($D49),"",VLOOKUP($D49,$D$226:F$302,3,FALSE))</f>
      </c>
      <c r="G49" s="2"/>
      <c r="H49" s="2"/>
      <c r="I49" s="2"/>
      <c r="J49" s="27"/>
      <c r="K49" s="2"/>
      <c r="L49" s="27"/>
      <c r="M49" s="2"/>
      <c r="N49" s="2"/>
      <c r="O49" s="2"/>
      <c r="P49" s="2"/>
      <c r="Q49" s="2"/>
      <c r="R49" s="32"/>
      <c r="S49" s="2"/>
      <c r="T49" s="2"/>
      <c r="U49" s="2"/>
      <c r="V49" s="32"/>
      <c r="W49" s="2"/>
      <c r="X49" s="32"/>
      <c r="Y49" s="32"/>
      <c r="Z49" s="32"/>
      <c r="AA49" s="2"/>
      <c r="AB49" s="2"/>
      <c r="AC49" s="2"/>
      <c r="AD49" s="32"/>
      <c r="AE49" s="32"/>
      <c r="AF49" s="2"/>
      <c r="AG49" s="2"/>
      <c r="AH49" s="2"/>
      <c r="AI49" s="32"/>
      <c r="AJ49" s="32"/>
      <c r="AK49" s="2"/>
      <c r="AL49" s="51"/>
      <c r="AM49" s="32"/>
      <c r="AN49" s="51"/>
      <c r="AO49" s="51"/>
      <c r="AP49" s="32"/>
      <c r="AR49" s="45" t="b">
        <f t="shared" si="3"/>
        <v>1</v>
      </c>
      <c r="AS49" s="45" t="b">
        <f t="shared" si="1"/>
        <v>0</v>
      </c>
      <c r="AT49" s="10" t="b">
        <f>IF(COUNTIF(Project!C$18:C$32,VLOOKUP(D49,D$226:G$302,4,FALSE))=0,TRUE,FALSE)</f>
        <v>1</v>
      </c>
      <c r="AU49" s="10" t="b">
        <f t="shared" si="2"/>
        <v>1</v>
      </c>
    </row>
    <row r="50" spans="1:47" ht="15">
      <c r="A50" s="22">
        <f>IF(OR((B$6=""),(C50=""),AND(NOT(ISBLANK(C50)),(AS50))),"",VLOOKUP(B$6,Project!A$58:D$362,4,FALSE))</f>
      </c>
      <c r="B50" s="5">
        <f>IF(ISBLANK(C50),"",IF((B$6=""),"Select project first",CONCATENATE(B$6,"-IPR-",TEXT(COUNTIF(B$10:B49,"&gt;""")+1,"000"))))</f>
      </c>
      <c r="C50" s="6"/>
      <c r="D50" s="6"/>
      <c r="E50" s="42">
        <f>IF(ISBLANK($D50),"",VLOOKUP($D50,$D$226:E$302,2,FALSE))</f>
      </c>
      <c r="F50" s="43">
        <f>IF(ISBLANK($D50),"",VLOOKUP($D50,$D$226:F$302,3,FALSE))</f>
      </c>
      <c r="G50" s="2"/>
      <c r="H50" s="2"/>
      <c r="I50" s="2"/>
      <c r="J50" s="27"/>
      <c r="K50" s="2"/>
      <c r="L50" s="27"/>
      <c r="M50" s="2"/>
      <c r="N50" s="2"/>
      <c r="O50" s="2"/>
      <c r="P50" s="2"/>
      <c r="Q50" s="2"/>
      <c r="R50" s="32"/>
      <c r="S50" s="2"/>
      <c r="T50" s="2"/>
      <c r="U50" s="2"/>
      <c r="V50" s="32"/>
      <c r="W50" s="2"/>
      <c r="X50" s="32"/>
      <c r="Y50" s="32"/>
      <c r="Z50" s="32"/>
      <c r="AA50" s="2"/>
      <c r="AB50" s="2"/>
      <c r="AC50" s="2"/>
      <c r="AD50" s="32"/>
      <c r="AE50" s="32"/>
      <c r="AF50" s="2"/>
      <c r="AG50" s="2"/>
      <c r="AH50" s="2"/>
      <c r="AI50" s="32"/>
      <c r="AJ50" s="32"/>
      <c r="AK50" s="2"/>
      <c r="AL50" s="51"/>
      <c r="AM50" s="32"/>
      <c r="AN50" s="51"/>
      <c r="AO50" s="51"/>
      <c r="AP50" s="32"/>
      <c r="AR50" s="45" t="b">
        <f t="shared" si="3"/>
        <v>1</v>
      </c>
      <c r="AS50" s="45" t="b">
        <f t="shared" si="1"/>
        <v>0</v>
      </c>
      <c r="AT50" s="10" t="b">
        <f>IF(COUNTIF(Project!C$18:C$32,VLOOKUP(D50,D$226:G$302,4,FALSE))=0,TRUE,FALSE)</f>
        <v>1</v>
      </c>
      <c r="AU50" s="10" t="b">
        <f t="shared" si="2"/>
        <v>1</v>
      </c>
    </row>
    <row r="51" spans="1:47" ht="15">
      <c r="A51" s="22">
        <f>IF(OR((B$6=""),(C51=""),AND(NOT(ISBLANK(C51)),(AS51))),"",VLOOKUP(B$6,Project!A$58:D$362,4,FALSE))</f>
      </c>
      <c r="B51" s="5">
        <f>IF(ISBLANK(C51),"",IF((B$6=""),"Select project first",CONCATENATE(B$6,"-IPR-",TEXT(COUNTIF(B$10:B50,"&gt;""")+1,"000"))))</f>
      </c>
      <c r="C51" s="6"/>
      <c r="D51" s="6"/>
      <c r="E51" s="42">
        <f>IF(ISBLANK($D51),"",VLOOKUP($D51,$D$226:E$302,2,FALSE))</f>
      </c>
      <c r="F51" s="43">
        <f>IF(ISBLANK($D51),"",VLOOKUP($D51,$D$226:F$302,3,FALSE))</f>
      </c>
      <c r="G51" s="2"/>
      <c r="H51" s="2"/>
      <c r="I51" s="2"/>
      <c r="J51" s="27"/>
      <c r="K51" s="2"/>
      <c r="L51" s="27"/>
      <c r="M51" s="2"/>
      <c r="N51" s="2"/>
      <c r="O51" s="2"/>
      <c r="P51" s="2"/>
      <c r="Q51" s="2"/>
      <c r="R51" s="32"/>
      <c r="S51" s="2"/>
      <c r="T51" s="2"/>
      <c r="U51" s="2"/>
      <c r="V51" s="32"/>
      <c r="W51" s="2"/>
      <c r="X51" s="32"/>
      <c r="Y51" s="32"/>
      <c r="Z51" s="32"/>
      <c r="AA51" s="2"/>
      <c r="AB51" s="2"/>
      <c r="AC51" s="2"/>
      <c r="AD51" s="32"/>
      <c r="AE51" s="32"/>
      <c r="AF51" s="2"/>
      <c r="AG51" s="2"/>
      <c r="AH51" s="2"/>
      <c r="AI51" s="32"/>
      <c r="AJ51" s="32"/>
      <c r="AK51" s="2"/>
      <c r="AL51" s="51"/>
      <c r="AM51" s="32"/>
      <c r="AN51" s="51"/>
      <c r="AO51" s="51"/>
      <c r="AP51" s="32"/>
      <c r="AR51" s="45" t="b">
        <f t="shared" si="3"/>
        <v>1</v>
      </c>
      <c r="AS51" s="45" t="b">
        <f t="shared" si="1"/>
        <v>0</v>
      </c>
      <c r="AT51" s="10" t="b">
        <f>IF(COUNTIF(Project!C$18:C$32,VLOOKUP(D51,D$226:G$302,4,FALSE))=0,TRUE,FALSE)</f>
        <v>1</v>
      </c>
      <c r="AU51" s="10" t="b">
        <f t="shared" si="2"/>
        <v>1</v>
      </c>
    </row>
    <row r="52" spans="1:47" ht="15">
      <c r="A52" s="22">
        <f>IF(OR((B$6=""),(C52=""),AND(NOT(ISBLANK(C52)),(AS52))),"",VLOOKUP(B$6,Project!A$58:D$362,4,FALSE))</f>
      </c>
      <c r="B52" s="5">
        <f>IF(ISBLANK(C52),"",IF((B$6=""),"Select project first",CONCATENATE(B$6,"-IPR-",TEXT(COUNTIF(B$10:B51,"&gt;""")+1,"000"))))</f>
      </c>
      <c r="C52" s="6"/>
      <c r="D52" s="6"/>
      <c r="E52" s="42">
        <f>IF(ISBLANK($D52),"",VLOOKUP($D52,$D$226:E$302,2,FALSE))</f>
      </c>
      <c r="F52" s="43">
        <f>IF(ISBLANK($D52),"",VLOOKUP($D52,$D$226:F$302,3,FALSE))</f>
      </c>
      <c r="G52" s="2"/>
      <c r="H52" s="2"/>
      <c r="I52" s="2"/>
      <c r="J52" s="27"/>
      <c r="K52" s="2"/>
      <c r="L52" s="27"/>
      <c r="M52" s="2"/>
      <c r="N52" s="2"/>
      <c r="O52" s="2"/>
      <c r="P52" s="2"/>
      <c r="Q52" s="2"/>
      <c r="R52" s="32"/>
      <c r="S52" s="2"/>
      <c r="T52" s="2"/>
      <c r="U52" s="2"/>
      <c r="V52" s="32"/>
      <c r="W52" s="2"/>
      <c r="X52" s="32"/>
      <c r="Y52" s="32"/>
      <c r="Z52" s="32"/>
      <c r="AA52" s="2"/>
      <c r="AB52" s="2"/>
      <c r="AC52" s="2"/>
      <c r="AD52" s="32"/>
      <c r="AE52" s="32"/>
      <c r="AF52" s="2"/>
      <c r="AG52" s="2"/>
      <c r="AH52" s="2"/>
      <c r="AI52" s="32"/>
      <c r="AJ52" s="32"/>
      <c r="AK52" s="2"/>
      <c r="AL52" s="51"/>
      <c r="AM52" s="32"/>
      <c r="AN52" s="51"/>
      <c r="AO52" s="51"/>
      <c r="AP52" s="32"/>
      <c r="AR52" s="45" t="b">
        <f t="shared" si="3"/>
        <v>1</v>
      </c>
      <c r="AS52" s="45" t="b">
        <f t="shared" si="1"/>
        <v>0</v>
      </c>
      <c r="AT52" s="10" t="b">
        <f>IF(COUNTIF(Project!C$18:C$32,VLOOKUP(D52,D$226:G$302,4,FALSE))=0,TRUE,FALSE)</f>
        <v>1</v>
      </c>
      <c r="AU52" s="10" t="b">
        <f t="shared" si="2"/>
        <v>1</v>
      </c>
    </row>
    <row r="53" spans="1:47" ht="15">
      <c r="A53" s="22">
        <f>IF(OR((B$6=""),(C53=""),AND(NOT(ISBLANK(C53)),(AS53))),"",VLOOKUP(B$6,Project!A$58:D$362,4,FALSE))</f>
      </c>
      <c r="B53" s="5">
        <f>IF(ISBLANK(C53),"",IF((B$6=""),"Select project first",CONCATENATE(B$6,"-IPR-",TEXT(COUNTIF(B$10:B52,"&gt;""")+1,"000"))))</f>
      </c>
      <c r="C53" s="6"/>
      <c r="D53" s="6"/>
      <c r="E53" s="42">
        <f>IF(ISBLANK($D53),"",VLOOKUP($D53,$D$226:E$302,2,FALSE))</f>
      </c>
      <c r="F53" s="43">
        <f>IF(ISBLANK($D53),"",VLOOKUP($D53,$D$226:F$302,3,FALSE))</f>
      </c>
      <c r="G53" s="2"/>
      <c r="H53" s="2"/>
      <c r="I53" s="2"/>
      <c r="J53" s="27"/>
      <c r="K53" s="2"/>
      <c r="L53" s="27"/>
      <c r="M53" s="2"/>
      <c r="N53" s="2"/>
      <c r="O53" s="2"/>
      <c r="P53" s="2"/>
      <c r="Q53" s="2"/>
      <c r="R53" s="32"/>
      <c r="S53" s="2"/>
      <c r="T53" s="2"/>
      <c r="U53" s="2"/>
      <c r="V53" s="32"/>
      <c r="W53" s="2"/>
      <c r="X53" s="32"/>
      <c r="Y53" s="32"/>
      <c r="Z53" s="32"/>
      <c r="AA53" s="2"/>
      <c r="AB53" s="2"/>
      <c r="AC53" s="2"/>
      <c r="AD53" s="32"/>
      <c r="AE53" s="32"/>
      <c r="AF53" s="2"/>
      <c r="AG53" s="2"/>
      <c r="AH53" s="2"/>
      <c r="AI53" s="32"/>
      <c r="AJ53" s="32"/>
      <c r="AK53" s="2"/>
      <c r="AL53" s="51"/>
      <c r="AM53" s="32"/>
      <c r="AN53" s="51"/>
      <c r="AO53" s="51"/>
      <c r="AP53" s="32"/>
      <c r="AR53" s="45" t="b">
        <f t="shared" si="3"/>
        <v>1</v>
      </c>
      <c r="AS53" s="45" t="b">
        <f t="shared" si="1"/>
        <v>0</v>
      </c>
      <c r="AT53" s="10" t="b">
        <f>IF(COUNTIF(Project!C$18:C$32,VLOOKUP(D53,D$226:G$302,4,FALSE))=0,TRUE,FALSE)</f>
        <v>1</v>
      </c>
      <c r="AU53" s="10" t="b">
        <f t="shared" si="2"/>
        <v>1</v>
      </c>
    </row>
    <row r="54" spans="1:47" ht="15">
      <c r="A54" s="22">
        <f>IF(OR((B$6=""),(C54=""),AND(NOT(ISBLANK(C54)),(AS54))),"",VLOOKUP(B$6,Project!A$58:D$362,4,FALSE))</f>
      </c>
      <c r="B54" s="5">
        <f>IF(ISBLANK(C54),"",IF((B$6=""),"Select project first",CONCATENATE(B$6,"-IPR-",TEXT(COUNTIF(B$10:B53,"&gt;""")+1,"000"))))</f>
      </c>
      <c r="C54" s="6"/>
      <c r="D54" s="6"/>
      <c r="E54" s="42">
        <f>IF(ISBLANK($D54),"",VLOOKUP($D54,$D$226:E$302,2,FALSE))</f>
      </c>
      <c r="F54" s="43">
        <f>IF(ISBLANK($D54),"",VLOOKUP($D54,$D$226:F$302,3,FALSE))</f>
      </c>
      <c r="G54" s="2"/>
      <c r="H54" s="2"/>
      <c r="I54" s="2"/>
      <c r="J54" s="27"/>
      <c r="K54" s="2"/>
      <c r="L54" s="27"/>
      <c r="M54" s="2"/>
      <c r="N54" s="2"/>
      <c r="O54" s="2"/>
      <c r="P54" s="2"/>
      <c r="Q54" s="2"/>
      <c r="R54" s="32"/>
      <c r="S54" s="2"/>
      <c r="T54" s="2"/>
      <c r="U54" s="2"/>
      <c r="V54" s="32"/>
      <c r="W54" s="2"/>
      <c r="X54" s="32"/>
      <c r="Y54" s="32"/>
      <c r="Z54" s="32"/>
      <c r="AA54" s="2"/>
      <c r="AB54" s="2"/>
      <c r="AC54" s="2"/>
      <c r="AD54" s="32"/>
      <c r="AE54" s="32"/>
      <c r="AF54" s="2"/>
      <c r="AG54" s="2"/>
      <c r="AH54" s="2"/>
      <c r="AI54" s="32"/>
      <c r="AJ54" s="32"/>
      <c r="AK54" s="2"/>
      <c r="AL54" s="51"/>
      <c r="AM54" s="32"/>
      <c r="AN54" s="51"/>
      <c r="AO54" s="51"/>
      <c r="AP54" s="32"/>
      <c r="AR54" s="45" t="b">
        <f t="shared" si="3"/>
        <v>1</v>
      </c>
      <c r="AS54" s="45" t="b">
        <f t="shared" si="1"/>
        <v>0</v>
      </c>
      <c r="AT54" s="10" t="b">
        <f>IF(COUNTIF(Project!C$18:C$32,VLOOKUP(D54,D$226:G$302,4,FALSE))=0,TRUE,FALSE)</f>
        <v>1</v>
      </c>
      <c r="AU54" s="10" t="b">
        <f t="shared" si="2"/>
        <v>1</v>
      </c>
    </row>
    <row r="55" spans="1:47" ht="15">
      <c r="A55" s="22">
        <f>IF(OR((B$6=""),(C55=""),AND(NOT(ISBLANK(C55)),(AS55))),"",VLOOKUP(B$6,Project!A$58:D$362,4,FALSE))</f>
      </c>
      <c r="B55" s="5">
        <f>IF(ISBLANK(C55),"",IF((B$6=""),"Select project first",CONCATENATE(B$6,"-IPR-",TEXT(COUNTIF(B$10:B54,"&gt;""")+1,"000"))))</f>
      </c>
      <c r="C55" s="6"/>
      <c r="D55" s="6"/>
      <c r="E55" s="42">
        <f>IF(ISBLANK($D55),"",VLOOKUP($D55,$D$226:E$302,2,FALSE))</f>
      </c>
      <c r="F55" s="43">
        <f>IF(ISBLANK($D55),"",VLOOKUP($D55,$D$226:F$302,3,FALSE))</f>
      </c>
      <c r="G55" s="2"/>
      <c r="H55" s="2"/>
      <c r="I55" s="2"/>
      <c r="J55" s="27"/>
      <c r="K55" s="2"/>
      <c r="L55" s="27"/>
      <c r="M55" s="2"/>
      <c r="N55" s="2"/>
      <c r="O55" s="2"/>
      <c r="P55" s="2"/>
      <c r="Q55" s="2"/>
      <c r="R55" s="32"/>
      <c r="S55" s="2"/>
      <c r="T55" s="2"/>
      <c r="U55" s="2"/>
      <c r="V55" s="32"/>
      <c r="W55" s="2"/>
      <c r="X55" s="32"/>
      <c r="Y55" s="32"/>
      <c r="Z55" s="32"/>
      <c r="AA55" s="2"/>
      <c r="AB55" s="2"/>
      <c r="AC55" s="2"/>
      <c r="AD55" s="32"/>
      <c r="AE55" s="32"/>
      <c r="AF55" s="2"/>
      <c r="AG55" s="2"/>
      <c r="AH55" s="2"/>
      <c r="AI55" s="32"/>
      <c r="AJ55" s="32"/>
      <c r="AK55" s="2"/>
      <c r="AL55" s="51"/>
      <c r="AM55" s="32"/>
      <c r="AN55" s="51"/>
      <c r="AO55" s="51"/>
      <c r="AP55" s="32"/>
      <c r="AR55" s="45" t="b">
        <f t="shared" si="3"/>
        <v>1</v>
      </c>
      <c r="AS55" s="45" t="b">
        <f t="shared" si="1"/>
        <v>0</v>
      </c>
      <c r="AT55" s="10" t="b">
        <f>IF(COUNTIF(Project!C$18:C$32,VLOOKUP(D55,D$226:G$302,4,FALSE))=0,TRUE,FALSE)</f>
        <v>1</v>
      </c>
      <c r="AU55" s="10" t="b">
        <f t="shared" si="2"/>
        <v>1</v>
      </c>
    </row>
    <row r="56" spans="1:47" ht="15">
      <c r="A56" s="22">
        <f>IF(OR((B$6=""),(C56=""),AND(NOT(ISBLANK(C56)),(AS56))),"",VLOOKUP(B$6,Project!A$58:D$362,4,FALSE))</f>
      </c>
      <c r="B56" s="5">
        <f>IF(ISBLANK(C56),"",IF((B$6=""),"Select project first",CONCATENATE(B$6,"-IPR-",TEXT(COUNTIF(B$10:B55,"&gt;""")+1,"000"))))</f>
      </c>
      <c r="C56" s="6"/>
      <c r="D56" s="6"/>
      <c r="E56" s="42">
        <f>IF(ISBLANK($D56),"",VLOOKUP($D56,$D$226:E$302,2,FALSE))</f>
      </c>
      <c r="F56" s="43">
        <f>IF(ISBLANK($D56),"",VLOOKUP($D56,$D$226:F$302,3,FALSE))</f>
      </c>
      <c r="G56" s="2"/>
      <c r="H56" s="2"/>
      <c r="I56" s="2"/>
      <c r="J56" s="27"/>
      <c r="K56" s="2"/>
      <c r="L56" s="27"/>
      <c r="M56" s="2"/>
      <c r="N56" s="2"/>
      <c r="O56" s="2"/>
      <c r="P56" s="2"/>
      <c r="Q56" s="2"/>
      <c r="R56" s="32"/>
      <c r="S56" s="2"/>
      <c r="T56" s="2"/>
      <c r="U56" s="2"/>
      <c r="V56" s="32"/>
      <c r="W56" s="2"/>
      <c r="X56" s="32"/>
      <c r="Y56" s="32"/>
      <c r="Z56" s="32"/>
      <c r="AA56" s="2"/>
      <c r="AB56" s="2"/>
      <c r="AC56" s="2"/>
      <c r="AD56" s="32"/>
      <c r="AE56" s="32"/>
      <c r="AF56" s="2"/>
      <c r="AG56" s="2"/>
      <c r="AH56" s="2"/>
      <c r="AI56" s="32"/>
      <c r="AJ56" s="32"/>
      <c r="AK56" s="2"/>
      <c r="AL56" s="51"/>
      <c r="AM56" s="32"/>
      <c r="AN56" s="51"/>
      <c r="AO56" s="51"/>
      <c r="AP56" s="32"/>
      <c r="AR56" s="45" t="b">
        <f t="shared" si="3"/>
        <v>1</v>
      </c>
      <c r="AS56" s="45" t="b">
        <f t="shared" si="1"/>
        <v>0</v>
      </c>
      <c r="AT56" s="10" t="b">
        <f>IF(COUNTIF(Project!C$18:C$32,VLOOKUP(D56,D$226:G$302,4,FALSE))=0,TRUE,FALSE)</f>
        <v>1</v>
      </c>
      <c r="AU56" s="10" t="b">
        <f t="shared" si="2"/>
        <v>1</v>
      </c>
    </row>
    <row r="57" spans="1:47" ht="15">
      <c r="A57" s="22">
        <f>IF(OR((B$6=""),(C57=""),AND(NOT(ISBLANK(C57)),(AS57))),"",VLOOKUP(B$6,Project!A$58:D$362,4,FALSE))</f>
      </c>
      <c r="B57" s="5">
        <f>IF(ISBLANK(C57),"",IF((B$6=""),"Select project first",CONCATENATE(B$6,"-IPR-",TEXT(COUNTIF(B$10:B56,"&gt;""")+1,"000"))))</f>
      </c>
      <c r="C57" s="6"/>
      <c r="D57" s="6"/>
      <c r="E57" s="42">
        <f>IF(ISBLANK($D57),"",VLOOKUP($D57,$D$226:E$302,2,FALSE))</f>
      </c>
      <c r="F57" s="43">
        <f>IF(ISBLANK($D57),"",VLOOKUP($D57,$D$226:F$302,3,FALSE))</f>
      </c>
      <c r="G57" s="2"/>
      <c r="H57" s="2"/>
      <c r="I57" s="2"/>
      <c r="J57" s="27"/>
      <c r="K57" s="2"/>
      <c r="L57" s="27"/>
      <c r="M57" s="2"/>
      <c r="N57" s="2"/>
      <c r="O57" s="2"/>
      <c r="P57" s="2"/>
      <c r="Q57" s="2"/>
      <c r="R57" s="32"/>
      <c r="S57" s="2"/>
      <c r="T57" s="2"/>
      <c r="U57" s="2"/>
      <c r="V57" s="32"/>
      <c r="W57" s="2"/>
      <c r="X57" s="32"/>
      <c r="Y57" s="32"/>
      <c r="Z57" s="32"/>
      <c r="AA57" s="2"/>
      <c r="AB57" s="2"/>
      <c r="AC57" s="2"/>
      <c r="AD57" s="32"/>
      <c r="AE57" s="32"/>
      <c r="AF57" s="2"/>
      <c r="AG57" s="2"/>
      <c r="AH57" s="2"/>
      <c r="AI57" s="32"/>
      <c r="AJ57" s="32"/>
      <c r="AK57" s="2"/>
      <c r="AL57" s="51"/>
      <c r="AM57" s="32"/>
      <c r="AN57" s="51"/>
      <c r="AO57" s="51"/>
      <c r="AP57" s="32"/>
      <c r="AR57" s="45" t="b">
        <f t="shared" si="3"/>
        <v>1</v>
      </c>
      <c r="AS57" s="45" t="b">
        <f t="shared" si="1"/>
        <v>0</v>
      </c>
      <c r="AT57" s="10" t="b">
        <f>IF(COUNTIF(Project!C$18:C$32,VLOOKUP(D57,D$226:G$302,4,FALSE))=0,TRUE,FALSE)</f>
        <v>1</v>
      </c>
      <c r="AU57" s="10" t="b">
        <f t="shared" si="2"/>
        <v>1</v>
      </c>
    </row>
    <row r="58" spans="1:47" ht="15">
      <c r="A58" s="22">
        <f>IF(OR((B$6=""),(C58=""),AND(NOT(ISBLANK(C58)),(AS58))),"",VLOOKUP(B$6,Project!A$58:D$362,4,FALSE))</f>
      </c>
      <c r="B58" s="5">
        <f>IF(ISBLANK(C58),"",IF((B$6=""),"Select project first",CONCATENATE(B$6,"-IPR-",TEXT(COUNTIF(B$10:B57,"&gt;""")+1,"000"))))</f>
      </c>
      <c r="C58" s="6"/>
      <c r="D58" s="6"/>
      <c r="E58" s="42">
        <f>IF(ISBLANK($D58),"",VLOOKUP($D58,$D$226:E$302,2,FALSE))</f>
      </c>
      <c r="F58" s="43">
        <f>IF(ISBLANK($D58),"",VLOOKUP($D58,$D$226:F$302,3,FALSE))</f>
      </c>
      <c r="G58" s="2"/>
      <c r="H58" s="2"/>
      <c r="I58" s="2"/>
      <c r="J58" s="27"/>
      <c r="K58" s="2"/>
      <c r="L58" s="27"/>
      <c r="M58" s="2"/>
      <c r="N58" s="2"/>
      <c r="O58" s="2"/>
      <c r="P58" s="2"/>
      <c r="Q58" s="2"/>
      <c r="R58" s="32"/>
      <c r="S58" s="2"/>
      <c r="T58" s="2"/>
      <c r="U58" s="2"/>
      <c r="V58" s="32"/>
      <c r="W58" s="2"/>
      <c r="X58" s="32"/>
      <c r="Y58" s="32"/>
      <c r="Z58" s="32"/>
      <c r="AA58" s="2"/>
      <c r="AB58" s="2"/>
      <c r="AC58" s="2"/>
      <c r="AD58" s="32"/>
      <c r="AE58" s="32"/>
      <c r="AF58" s="2"/>
      <c r="AG58" s="2"/>
      <c r="AH58" s="2"/>
      <c r="AI58" s="32"/>
      <c r="AJ58" s="32"/>
      <c r="AK58" s="2"/>
      <c r="AL58" s="51"/>
      <c r="AM58" s="32"/>
      <c r="AN58" s="51"/>
      <c r="AO58" s="51"/>
      <c r="AP58" s="32"/>
      <c r="AR58" s="45" t="b">
        <f t="shared" si="3"/>
        <v>1</v>
      </c>
      <c r="AS58" s="45" t="b">
        <f t="shared" si="1"/>
        <v>0</v>
      </c>
      <c r="AT58" s="10" t="b">
        <f>IF(COUNTIF(Project!C$18:C$32,VLOOKUP(D58,D$226:G$302,4,FALSE))=0,TRUE,FALSE)</f>
        <v>1</v>
      </c>
      <c r="AU58" s="10" t="b">
        <f t="shared" si="2"/>
        <v>1</v>
      </c>
    </row>
    <row r="59" spans="1:47" ht="15">
      <c r="A59" s="22">
        <f>IF(OR((B$6=""),(C59=""),AND(NOT(ISBLANK(C59)),(AS59))),"",VLOOKUP(B$6,Project!A$58:D$362,4,FALSE))</f>
      </c>
      <c r="B59" s="5">
        <f>IF(ISBLANK(C59),"",IF((B$6=""),"Select project first",CONCATENATE(B$6,"-IPR-",TEXT(COUNTIF(B$10:B58,"&gt;""")+1,"000"))))</f>
      </c>
      <c r="C59" s="6"/>
      <c r="D59" s="6"/>
      <c r="E59" s="42">
        <f>IF(ISBLANK($D59),"",VLOOKUP($D59,$D$226:E$302,2,FALSE))</f>
      </c>
      <c r="F59" s="43">
        <f>IF(ISBLANK($D59),"",VLOOKUP($D59,$D$226:F$302,3,FALSE))</f>
      </c>
      <c r="G59" s="2"/>
      <c r="H59" s="2"/>
      <c r="I59" s="2"/>
      <c r="J59" s="27"/>
      <c r="K59" s="2"/>
      <c r="L59" s="27"/>
      <c r="M59" s="2"/>
      <c r="N59" s="2"/>
      <c r="O59" s="2"/>
      <c r="P59" s="2"/>
      <c r="Q59" s="2"/>
      <c r="R59" s="32"/>
      <c r="S59" s="2"/>
      <c r="T59" s="2"/>
      <c r="U59" s="2"/>
      <c r="V59" s="32"/>
      <c r="W59" s="2"/>
      <c r="X59" s="32"/>
      <c r="Y59" s="32"/>
      <c r="Z59" s="32"/>
      <c r="AA59" s="2"/>
      <c r="AB59" s="2"/>
      <c r="AC59" s="2"/>
      <c r="AD59" s="32"/>
      <c r="AE59" s="32"/>
      <c r="AF59" s="2"/>
      <c r="AG59" s="2"/>
      <c r="AH59" s="2"/>
      <c r="AI59" s="32"/>
      <c r="AJ59" s="32"/>
      <c r="AK59" s="2"/>
      <c r="AL59" s="51"/>
      <c r="AM59" s="32"/>
      <c r="AN59" s="51"/>
      <c r="AO59" s="51"/>
      <c r="AP59" s="32"/>
      <c r="AR59" s="45" t="b">
        <f t="shared" si="3"/>
        <v>1</v>
      </c>
      <c r="AS59" s="45" t="b">
        <f t="shared" si="1"/>
        <v>0</v>
      </c>
      <c r="AT59" s="10" t="b">
        <f>IF(COUNTIF(Project!C$18:C$32,VLOOKUP(D59,D$226:G$302,4,FALSE))=0,TRUE,FALSE)</f>
        <v>1</v>
      </c>
      <c r="AU59" s="10" t="b">
        <f t="shared" si="2"/>
        <v>1</v>
      </c>
    </row>
    <row r="60" spans="1:13" ht="15">
      <c r="A60" s="10"/>
      <c r="B60" s="10"/>
      <c r="C60" s="10"/>
      <c r="D60" s="10"/>
      <c r="E60" s="10"/>
      <c r="F60" s="10"/>
      <c r="G60" s="10"/>
      <c r="H60" s="10"/>
      <c r="I60" s="10"/>
      <c r="J60" s="10"/>
      <c r="K60" s="10"/>
      <c r="L60" s="10"/>
      <c r="M60" s="10"/>
    </row>
    <row r="61" spans="1:13" ht="15">
      <c r="A61" s="10"/>
      <c r="B61" s="10"/>
      <c r="C61" s="10"/>
      <c r="D61" s="10"/>
      <c r="E61" s="10"/>
      <c r="F61" s="10"/>
      <c r="G61" s="10"/>
      <c r="H61" s="10"/>
      <c r="I61" s="10"/>
      <c r="J61" s="10"/>
      <c r="K61" s="10"/>
      <c r="L61" s="10"/>
      <c r="M61" s="10"/>
    </row>
    <row r="62" spans="1:13" ht="15">
      <c r="A62" s="10"/>
      <c r="B62" s="10"/>
      <c r="C62" s="10"/>
      <c r="D62" s="10"/>
      <c r="E62" s="10"/>
      <c r="F62" s="10"/>
      <c r="G62" s="10"/>
      <c r="H62" s="10"/>
      <c r="I62" s="10"/>
      <c r="J62" s="10"/>
      <c r="K62" s="10"/>
      <c r="L62" s="10"/>
      <c r="M62" s="10"/>
    </row>
    <row r="63" spans="1:13" ht="15">
      <c r="A63" s="10"/>
      <c r="B63" s="10"/>
      <c r="C63" s="10"/>
      <c r="D63" s="10"/>
      <c r="E63" s="10"/>
      <c r="F63" s="10"/>
      <c r="G63" s="10"/>
      <c r="H63" s="10"/>
      <c r="I63" s="10"/>
      <c r="J63" s="10"/>
      <c r="K63" s="10"/>
      <c r="L63" s="10"/>
      <c r="M63" s="10"/>
    </row>
    <row r="64" spans="1:13" ht="15">
      <c r="A64" s="10"/>
      <c r="B64" s="10"/>
      <c r="C64" s="10"/>
      <c r="D64" s="10"/>
      <c r="E64" s="10"/>
      <c r="F64" s="10"/>
      <c r="G64" s="10"/>
      <c r="H64" s="10"/>
      <c r="I64" s="10"/>
      <c r="J64" s="10"/>
      <c r="K64" s="10"/>
      <c r="L64" s="10"/>
      <c r="M64" s="10"/>
    </row>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pans="7:42" s="24" customFormat="1" ht="15">
      <c r="G99" s="24" t="s">
        <v>290</v>
      </c>
      <c r="I99" s="24">
        <v>2</v>
      </c>
      <c r="J99" s="24">
        <v>3</v>
      </c>
      <c r="K99" s="24">
        <v>4</v>
      </c>
      <c r="L99" s="24">
        <v>5</v>
      </c>
      <c r="M99" s="24">
        <v>6</v>
      </c>
      <c r="N99" s="24">
        <v>7</v>
      </c>
      <c r="O99" s="24">
        <v>8</v>
      </c>
      <c r="P99" s="24">
        <v>9</v>
      </c>
      <c r="Q99" s="24">
        <v>10</v>
      </c>
      <c r="R99" s="24">
        <v>11</v>
      </c>
      <c r="S99" s="24">
        <v>12</v>
      </c>
      <c r="T99" s="24">
        <v>13</v>
      </c>
      <c r="U99" s="24">
        <v>14</v>
      </c>
      <c r="V99" s="24">
        <v>15</v>
      </c>
      <c r="W99" s="24">
        <v>16</v>
      </c>
      <c r="X99" s="24">
        <v>17</v>
      </c>
      <c r="Y99" s="24">
        <v>18</v>
      </c>
      <c r="Z99" s="24">
        <v>19</v>
      </c>
      <c r="AA99" s="24">
        <v>20</v>
      </c>
      <c r="AB99" s="24">
        <v>21</v>
      </c>
      <c r="AC99" s="24">
        <v>22</v>
      </c>
      <c r="AD99" s="24">
        <v>23</v>
      </c>
      <c r="AE99" s="24">
        <v>24</v>
      </c>
      <c r="AF99" s="24">
        <v>25</v>
      </c>
      <c r="AG99" s="24">
        <v>26</v>
      </c>
      <c r="AH99" s="24">
        <v>27</v>
      </c>
      <c r="AI99" s="24">
        <v>28</v>
      </c>
      <c r="AJ99" s="24">
        <v>29</v>
      </c>
      <c r="AK99" s="24">
        <v>30</v>
      </c>
      <c r="AL99" s="24">
        <v>31</v>
      </c>
      <c r="AM99" s="24">
        <v>32</v>
      </c>
      <c r="AN99" s="24">
        <v>33</v>
      </c>
      <c r="AO99" s="24">
        <v>34</v>
      </c>
      <c r="AP99" s="24">
        <v>35</v>
      </c>
    </row>
    <row r="100" spans="7:42" s="10" customFormat="1" ht="15">
      <c r="G100" s="30">
        <f aca="true" t="shared" si="4" ref="G100:G131">IF(ISBLANK(G10),,VLOOKUP(G10,G$211:H$215,2,FALSE))</f>
        <v>0</v>
      </c>
      <c r="H100" s="30" t="b">
        <v>1</v>
      </c>
      <c r="I100" s="31" t="b">
        <f>VLOOKUP($G100,$H$217:I$220,I$99,FALSE)</f>
        <v>0</v>
      </c>
      <c r="J100" s="31" t="b">
        <f>VLOOKUP($G100,$H$217:J$220,J$99,FALSE)</f>
        <v>0</v>
      </c>
      <c r="K100" s="31" t="b">
        <f>VLOOKUP($G100,$H$217:K$220,K$99,FALSE)</f>
        <v>0</v>
      </c>
      <c r="L100" s="31" t="b">
        <f>VLOOKUP($G100,$H$217:L$220,L$99,FALSE)</f>
        <v>0</v>
      </c>
      <c r="M100" s="31" t="b">
        <f>VLOOKUP($G100,$H$217:M$220,M$99,FALSE)</f>
        <v>0</v>
      </c>
      <c r="N100" s="31" t="b">
        <f>VLOOKUP($G100,$H$217:N$220,N$99,FALSE)</f>
        <v>0</v>
      </c>
      <c r="O100" s="31" t="b">
        <f>VLOOKUP($G100,$H$217:O$220,O$99,FALSE)</f>
        <v>0</v>
      </c>
      <c r="P100" s="31" t="b">
        <f>VLOOKUP($G100,$H$217:P$220,P$99,FALSE)</f>
        <v>0</v>
      </c>
      <c r="Q100" s="31" t="b">
        <f>VLOOKUP($G100,$H$217:Q$220,Q$99,FALSE)</f>
        <v>0</v>
      </c>
      <c r="R100" s="31" t="b">
        <f>VLOOKUP($G100,$H$217:R$220,R$99,FALSE)</f>
        <v>0</v>
      </c>
      <c r="S100" s="31" t="b">
        <f>IF(ISBLANK($R10),VLOOKUP($G100,$H$217:S$220,S$99,FALSE),AND(VLOOKUP($G100,$H$217:S$220,S$99,FALSE),($R10="yes")))</f>
        <v>0</v>
      </c>
      <c r="T100" s="31" t="b">
        <f>IF(ISBLANK($R10),VLOOKUP($G100,$H$217:T$220,T$99,FALSE),AND(VLOOKUP($G100,$H$217:T$220,T$99,FALSE),($R10="yes")))</f>
        <v>0</v>
      </c>
      <c r="U100" s="31" t="b">
        <f>IF(ISBLANK($R10),VLOOKUP($G100,$H$217:U$220,U$99,FALSE),AND(VLOOKUP($G100,$H$217:U$220,U$99,FALSE),($R10="yes")))</f>
        <v>0</v>
      </c>
      <c r="V100" s="31" t="b">
        <f>VLOOKUP($G100,$H$217:V$220,V$99,FALSE)</f>
        <v>0</v>
      </c>
      <c r="W100" s="31" t="b">
        <f>IF(ISBLANK($V10),VLOOKUP($G100,$H$217:W$220,W$99,FALSE),AND(VLOOKUP($G100,$H$217:W$220,W$99,FALSE),($V10="yes")))</f>
        <v>0</v>
      </c>
      <c r="X100" s="31" t="b">
        <f>IF(ISBLANK($V10),VLOOKUP($G100,$H$217:X$220,X$99,FALSE),AND(VLOOKUP($G100,$H$217:X$220,X$99,FALSE),($V10="yes")))</f>
        <v>0</v>
      </c>
      <c r="Y100" s="31" t="b">
        <f>VLOOKUP($G100,$H$217:Y$220,Y$99,FALSE)</f>
        <v>0</v>
      </c>
      <c r="Z100" s="31" t="b">
        <f>IF(ISBLANK($Y10),VLOOKUP($G100,$H$217:Z$220,Z$99,FALSE),AND(VLOOKUP($G100,$H$217:Z$220,Z$99,FALSE),($Y10="yes")))</f>
        <v>0</v>
      </c>
      <c r="AA100" s="31" t="b">
        <f>IF(ISBLANK($Y10),VLOOKUP($G100,$H$217:AA$220,AA$99,FALSE),IF(ISBLANK($Z10),AND(VLOOKUP($G100,$H$217:AA$220,AA$99,FALSE),($Z10="yes")),AND(VLOOKUP($G100,$H$217:AA$220,AA$99,FALSE),($Z10="yes"),($Y10="yes"))))</f>
        <v>0</v>
      </c>
      <c r="AB100" s="31" t="b">
        <f>IF(ISBLANK($Y10),VLOOKUP($G100,$H$217:AB$220,AB$99,FALSE),AND(VLOOKUP($G100,$H$217:AB$220,AB$99,FALSE),($Y10="no")))</f>
        <v>0</v>
      </c>
      <c r="AC100" s="31" t="b">
        <f>IF(ISBLANK($Y10),VLOOKUP($G100,$H$217:AC$220,AC$99,FALSE),IF(ISBLANK($AB10),AND(VLOOKUP($G100,$H$217:AC$220,AC$99,FALSE),($Y10="no")),AND(VLOOKUP($G100,$H$217:AC$220,AC$99,FALSE),($Y10="no"),NOT(AU10))))</f>
        <v>0</v>
      </c>
      <c r="AD100" s="31" t="b">
        <f>IF(ISBLANK($Y10),VLOOKUP($G100,$H$217:AD$220,AD$99,FALSE),AND(VLOOKUP($G100,$H$217:AD$220,AD$99,FALSE),($Y10="no")))</f>
        <v>0</v>
      </c>
      <c r="AE100" s="31" t="b">
        <f>IF(ISBLANK($Y10),VLOOKUP($G100,$H$217:AE$220,AE$99,FALSE),AND(VLOOKUP($G100,$H$217:AE$220,AE$99,FALSE),($Y10="no"),($AD10&lt;&gt;"yes")))</f>
        <v>0</v>
      </c>
      <c r="AF100" s="31" t="b">
        <f>IF(ISBLANK($Y10),VLOOKUP($G100,$H$217:AF$220,AF$99,FALSE),AND(VLOOKUP($G100,$H$217:AF$220,AF$99,FALSE),($Y10="no"),($AD10="yes")))</f>
        <v>0</v>
      </c>
      <c r="AG100" s="31" t="b">
        <f>IF(ISBLANK($Y10),VLOOKUP($G100,$H$217:AG$220,AG$99,FALSE),AND(VLOOKUP($G100,$H$217:AG$220,AG$99,FALSE),($Y10="no"),($AD10="yes"),($AF10="Other")))</f>
        <v>0</v>
      </c>
      <c r="AH100" s="31" t="b">
        <f>IF(ISBLANK($Y10),VLOOKUP($G100,$H$217:AH$220,AH$99,FALSE),AND(VLOOKUP($G100,$H$217:AH$220,AH$99,FALSE),($Y10="no"),($AD10="yes")))</f>
        <v>0</v>
      </c>
      <c r="AI100" s="31" t="b">
        <f>IF(ISBLANK($Y10),VLOOKUP($G100,$H$217:AI$220,AI$99,FALSE),AND(VLOOKUP($G100,$H$217:AI$220,AI$99,FALSE),($Y10="no"),($AD10="yes"),($AH10="Other")))</f>
        <v>0</v>
      </c>
      <c r="AJ100" s="31" t="b">
        <f>IF(ISBLANK($Y10),VLOOKUP($G100,$H$217:AJ$220,AJ$99,FALSE),AND(VLOOKUP($G100,$H$217:AJ$220,AJ$99,FALSE),($Y10="no"),($AD10="yes"),($AH10="Other")))</f>
        <v>0</v>
      </c>
      <c r="AK100" s="31" t="b">
        <f>IF(ISBLANK($Y10),VLOOKUP($G100,$H$217:AK$220,AK$99,FALSE),AND(VLOOKUP($G100,$H$217:AK$220,AK$99,FALSE),($Y10="no"),($AD10="yes"),($AH10="Other")))</f>
        <v>0</v>
      </c>
      <c r="AL100" s="31" t="b">
        <f>IF(ISBLANK($Y10),VLOOKUP($G100,$H$217:AL$220,AL$99,FALSE),AND(VLOOKUP($G100,$H$217:AL$220,AL$99,FALSE),($Y10="no"),($AD10="yes"),($AH10="Other")))</f>
        <v>0</v>
      </c>
      <c r="AM100" s="31" t="b">
        <f>IF(ISBLANK($Y10),VLOOKUP($G100,$H$217:AM$220,AM$99,FALSE),AND(VLOOKUP($G100,$H$217:AM$220,AM$99,FALSE),($Y10="no"),($AD10="yes"),($AH10="Other")))</f>
        <v>0</v>
      </c>
      <c r="AN100" s="31" t="b">
        <f>IF(ISBLANK($Y10),VLOOKUP($G100,$H$217:AN$220,AN$99,FALSE),AND(VLOOKUP($G100,$H$217:AN$220,AN$99,FALSE),($Y10="no"),($AD10="yes"),($AH10="Other")))</f>
        <v>0</v>
      </c>
      <c r="AO100" s="31" t="b">
        <f>IF(ISBLANK($Y10),VLOOKUP($G100,$H$217:AO$220,AO$99,FALSE),AND(VLOOKUP($G100,$H$217:AO$220,AO$99,FALSE),($Y10="no"),($AD10="yes"),($AH10="Other")))</f>
        <v>0</v>
      </c>
      <c r="AP100" s="31" t="b">
        <f>IF(ISBLANK($Y10),VLOOKUP($G100,$H$217:AP$220,AP$99,FALSE),AND(VLOOKUP($G100,$H$217:AP$220,AP$99,FALSE),($Y10="no"),($AD10="yes"),($AH10="Other")))</f>
        <v>0</v>
      </c>
    </row>
    <row r="101" spans="7:42" s="10" customFormat="1" ht="15">
      <c r="G101" s="30">
        <f t="shared" si="4"/>
        <v>0</v>
      </c>
      <c r="H101" s="30" t="b">
        <v>1</v>
      </c>
      <c r="I101" s="31" t="b">
        <f>VLOOKUP($G101,$H$217:I$220,I$99,FALSE)</f>
        <v>0</v>
      </c>
      <c r="J101" s="31" t="b">
        <f>VLOOKUP($G101,$H$217:J$220,J$99,FALSE)</f>
        <v>0</v>
      </c>
      <c r="K101" s="31" t="b">
        <f>VLOOKUP($G101,$H$217:K$220,K$99,FALSE)</f>
        <v>0</v>
      </c>
      <c r="L101" s="31" t="b">
        <f>VLOOKUP($G101,$H$217:L$220,L$99,FALSE)</f>
        <v>0</v>
      </c>
      <c r="M101" s="31" t="b">
        <f>VLOOKUP($G101,$H$217:M$220,M$99,FALSE)</f>
        <v>0</v>
      </c>
      <c r="N101" s="31" t="b">
        <f>VLOOKUP($G101,$H$217:N$220,N$99,FALSE)</f>
        <v>0</v>
      </c>
      <c r="O101" s="31" t="b">
        <f>VLOOKUP($G101,$H$217:O$220,O$99,FALSE)</f>
        <v>0</v>
      </c>
      <c r="P101" s="31" t="b">
        <f>VLOOKUP($G101,$H$217:P$220,P$99,FALSE)</f>
        <v>0</v>
      </c>
      <c r="Q101" s="31" t="b">
        <f>VLOOKUP($G101,$H$217:Q$220,Q$99,FALSE)</f>
        <v>0</v>
      </c>
      <c r="R101" s="31" t="b">
        <f>VLOOKUP($G101,$H$217:R$220,R$99,FALSE)</f>
        <v>0</v>
      </c>
      <c r="S101" s="31" t="b">
        <f>IF(ISBLANK($R11),VLOOKUP($G101,$H$217:S$220,S$99,FALSE),AND(VLOOKUP($G101,$H$217:S$220,S$99,FALSE),($R11="yes")))</f>
        <v>0</v>
      </c>
      <c r="T101" s="31" t="b">
        <f>IF(ISBLANK($R11),VLOOKUP($G101,$H$217:T$220,T$99,FALSE),AND(VLOOKUP($G101,$H$217:T$220,T$99,FALSE),($R11="yes")))</f>
        <v>0</v>
      </c>
      <c r="U101" s="31" t="b">
        <f>IF(ISBLANK($R11),VLOOKUP($G101,$H$217:U$220,U$99,FALSE),AND(VLOOKUP($G101,$H$217:U$220,U$99,FALSE),($R11="yes")))</f>
        <v>0</v>
      </c>
      <c r="V101" s="31" t="b">
        <f>VLOOKUP($G101,$H$217:V$220,V$99,FALSE)</f>
        <v>0</v>
      </c>
      <c r="W101" s="31" t="b">
        <f>IF(ISBLANK($V11),VLOOKUP($G101,$H$217:W$220,W$99,FALSE),AND(VLOOKUP($G101,$H$217:W$220,W$99,FALSE),($V11="yes")))</f>
        <v>0</v>
      </c>
      <c r="X101" s="31" t="b">
        <f>IF(ISBLANK($V11),VLOOKUP($G101,$H$217:X$220,X$99,FALSE),AND(VLOOKUP($G101,$H$217:X$220,X$99,FALSE),($V11="yes")))</f>
        <v>0</v>
      </c>
      <c r="Y101" s="31" t="b">
        <f>VLOOKUP($G101,$H$217:Y$220,Y$99,FALSE)</f>
        <v>0</v>
      </c>
      <c r="Z101" s="31" t="b">
        <f>IF(ISBLANK($Y11),VLOOKUP($G101,$H$217:Z$220,Z$99,FALSE),AND(VLOOKUP($G101,$H$217:Z$220,Z$99,FALSE),($Y11="yes")))</f>
        <v>0</v>
      </c>
      <c r="AA101" s="31" t="b">
        <f>IF(ISBLANK($Y11),VLOOKUP($G101,$H$217:AA$220,AA$99,FALSE),IF(ISBLANK($Z11),AND(VLOOKUP($G101,$H$217:AA$220,AA$99,FALSE),($Z11="yes")),AND(VLOOKUP($G101,$H$217:AA$220,AA$99,FALSE),($Z11="yes"),($Y11="yes"))))</f>
        <v>0</v>
      </c>
      <c r="AB101" s="31" t="b">
        <f>IF(ISBLANK($Y11),VLOOKUP($G101,$H$217:AB$220,AB$99,FALSE),AND(VLOOKUP($G101,$H$217:AB$220,AB$99,FALSE),($Y11="no")))</f>
        <v>0</v>
      </c>
      <c r="AC101" s="31" t="b">
        <f>IF(ISBLANK($Y11),VLOOKUP($G101,$H$217:AC$220,AC$99,FALSE),IF(ISBLANK($AB11),AND(VLOOKUP($G101,$H$217:AC$220,AC$99,FALSE),($Y11="no")),AND(VLOOKUP($G101,$H$217:AC$220,AC$99,FALSE),($Y11="no"),NOT(AU11))))</f>
        <v>0</v>
      </c>
      <c r="AD101" s="31" t="b">
        <f>IF(ISBLANK($Y11),VLOOKUP($G101,$H$217:AD$220,AD$99,FALSE),AND(VLOOKUP($G101,$H$217:AD$220,AD$99,FALSE),($Y11="no")))</f>
        <v>0</v>
      </c>
      <c r="AE101" s="31" t="b">
        <f>IF(ISBLANK($Y11),VLOOKUP($G101,$H$217:AE$220,AE$99,FALSE),AND(VLOOKUP($G101,$H$217:AE$220,AE$99,FALSE),($Y11="no"),($AD11&lt;&gt;"yes")))</f>
        <v>0</v>
      </c>
      <c r="AF101" s="31" t="b">
        <f>IF(ISBLANK($Y11),VLOOKUP($G101,$H$217:AF$220,AF$99,FALSE),AND(VLOOKUP($G101,$H$217:AF$220,AF$99,FALSE),($Y11="no"),($AD11="yes")))</f>
        <v>0</v>
      </c>
      <c r="AG101" s="31" t="b">
        <f>IF(ISBLANK($Y11),VLOOKUP($G101,$H$217:AG$220,AG$99,FALSE),AND(VLOOKUP($G101,$H$217:AG$220,AG$99,FALSE),($Y11="no"),($AD11="yes"),($AF11="Other")))</f>
        <v>0</v>
      </c>
      <c r="AH101" s="31" t="b">
        <f>IF(ISBLANK($Y11),VLOOKUP($G101,$H$217:AH$220,AH$99,FALSE),AND(VLOOKUP($G101,$H$217:AH$220,AH$99,FALSE),($Y11="no"),($AD11="yes")))</f>
        <v>0</v>
      </c>
      <c r="AI101" s="31" t="b">
        <f>IF(ISBLANK($Y11),VLOOKUP($G101,$H$217:AI$220,AI$99,FALSE),AND(VLOOKUP($G101,$H$217:AI$220,AI$99,FALSE),($Y11="no"),($AD11="yes"),($AH11="Other")))</f>
        <v>0</v>
      </c>
      <c r="AJ101" s="31" t="b">
        <f>IF(ISBLANK($Y11),VLOOKUP($G101,$H$217:AJ$220,AJ$99,FALSE),AND(VLOOKUP($G101,$H$217:AJ$220,AJ$99,FALSE),($Y11="no"),($AD11="yes"),($AH11="Other")))</f>
        <v>0</v>
      </c>
      <c r="AK101" s="31" t="b">
        <f>IF(ISBLANK($Y11),VLOOKUP($G101,$H$217:AK$220,AK$99,FALSE),AND(VLOOKUP($G101,$H$217:AK$220,AK$99,FALSE),($Y11="no"),($AD11="yes"),($AH11="Other")))</f>
        <v>0</v>
      </c>
      <c r="AL101" s="31" t="b">
        <f>IF(ISBLANK($Y11),VLOOKUP($G101,$H$217:AL$220,AL$99,FALSE),AND(VLOOKUP($G101,$H$217:AL$220,AL$99,FALSE),($Y11="no"),($AD11="yes"),($AH11="Other")))</f>
        <v>0</v>
      </c>
      <c r="AM101" s="31" t="b">
        <f>IF(ISBLANK($Y11),VLOOKUP($G101,$H$217:AM$220,AM$99,FALSE),AND(VLOOKUP($G101,$H$217:AM$220,AM$99,FALSE),($Y11="no"),($AD11="yes"),($AH11="Other")))</f>
        <v>0</v>
      </c>
      <c r="AN101" s="31" t="b">
        <f>IF(ISBLANK($Y11),VLOOKUP($G101,$H$217:AN$220,AN$99,FALSE),AND(VLOOKUP($G101,$H$217:AN$220,AN$99,FALSE),($Y11="no"),($AD11="yes"),($AH11="Other")))</f>
        <v>0</v>
      </c>
      <c r="AO101" s="31" t="b">
        <f>IF(ISBLANK($Y11),VLOOKUP($G101,$H$217:AO$220,AO$99,FALSE),AND(VLOOKUP($G101,$H$217:AO$220,AO$99,FALSE),($Y11="no"),($AD11="yes"),($AH11="Other")))</f>
        <v>0</v>
      </c>
      <c r="AP101" s="31" t="b">
        <f>IF(ISBLANK($Y11),VLOOKUP($G101,$H$217:AP$220,AP$99,FALSE),AND(VLOOKUP($G101,$H$217:AP$220,AP$99,FALSE),($Y11="no"),($AD11="yes"),($AH11="Other")))</f>
        <v>0</v>
      </c>
    </row>
    <row r="102" spans="7:44" ht="15">
      <c r="G102" s="30">
        <f t="shared" si="4"/>
        <v>0</v>
      </c>
      <c r="H102" s="30" t="b">
        <v>1</v>
      </c>
      <c r="I102" s="31" t="b">
        <f>VLOOKUP($G102,$H$217:I$220,I$99,FALSE)</f>
        <v>0</v>
      </c>
      <c r="J102" s="31" t="b">
        <f>VLOOKUP($G102,$H$217:J$220,J$99,FALSE)</f>
        <v>0</v>
      </c>
      <c r="K102" s="31" t="b">
        <f>VLOOKUP($G102,$H$217:K$220,K$99,FALSE)</f>
        <v>0</v>
      </c>
      <c r="L102" s="31" t="b">
        <f>VLOOKUP($G102,$H$217:L$220,L$99,FALSE)</f>
        <v>0</v>
      </c>
      <c r="M102" s="31" t="b">
        <f>VLOOKUP($G102,$H$217:M$220,M$99,FALSE)</f>
        <v>0</v>
      </c>
      <c r="N102" s="31" t="b">
        <f>VLOOKUP($G102,$H$217:N$220,N$99,FALSE)</f>
        <v>0</v>
      </c>
      <c r="O102" s="31" t="b">
        <f>VLOOKUP($G102,$H$217:O$220,O$99,FALSE)</f>
        <v>0</v>
      </c>
      <c r="P102" s="31" t="b">
        <f>VLOOKUP($G102,$H$217:P$220,P$99,FALSE)</f>
        <v>0</v>
      </c>
      <c r="Q102" s="31" t="b">
        <f>VLOOKUP($G102,$H$217:Q$220,Q$99,FALSE)</f>
        <v>0</v>
      </c>
      <c r="R102" s="31" t="b">
        <f>VLOOKUP($G102,$H$217:R$220,R$99,FALSE)</f>
        <v>0</v>
      </c>
      <c r="S102" s="31" t="b">
        <f>IF(ISBLANK($R12),VLOOKUP($G102,$H$217:S$220,S$99,FALSE),AND(VLOOKUP($G102,$H$217:S$220,S$99,FALSE),($R12="yes")))</f>
        <v>0</v>
      </c>
      <c r="T102" s="31" t="b">
        <f>IF(ISBLANK($R12),VLOOKUP($G102,$H$217:T$220,T$99,FALSE),AND(VLOOKUP($G102,$H$217:T$220,T$99,FALSE),($R12="yes")))</f>
        <v>0</v>
      </c>
      <c r="U102" s="31" t="b">
        <f>IF(ISBLANK($R12),VLOOKUP($G102,$H$217:U$220,U$99,FALSE),AND(VLOOKUP($G102,$H$217:U$220,U$99,FALSE),($R12="yes")))</f>
        <v>0</v>
      </c>
      <c r="V102" s="31" t="b">
        <f>VLOOKUP($G102,$H$217:V$220,V$99,FALSE)</f>
        <v>0</v>
      </c>
      <c r="W102" s="31" t="b">
        <f>IF(ISBLANK($V12),VLOOKUP($G102,$H$217:W$220,W$99,FALSE),AND(VLOOKUP($G102,$H$217:W$220,W$99,FALSE),($V12="yes")))</f>
        <v>0</v>
      </c>
      <c r="X102" s="31" t="b">
        <f>IF(ISBLANK($V12),VLOOKUP($G102,$H$217:X$220,X$99,FALSE),AND(VLOOKUP($G102,$H$217:X$220,X$99,FALSE),($V12="yes")))</f>
        <v>0</v>
      </c>
      <c r="Y102" s="31" t="b">
        <f>VLOOKUP($G102,$H$217:Y$220,Y$99,FALSE)</f>
        <v>0</v>
      </c>
      <c r="Z102" s="31" t="b">
        <f>IF(ISBLANK($Y12),VLOOKUP($G102,$H$217:Z$220,Z$99,FALSE),AND(VLOOKUP($G102,$H$217:Z$220,Z$99,FALSE),($Y12="yes")))</f>
        <v>0</v>
      </c>
      <c r="AA102" s="31" t="b">
        <f>IF(ISBLANK($Y12),VLOOKUP($G102,$H$217:AA$220,AA$99,FALSE),IF(ISBLANK($Z12),AND(VLOOKUP($G102,$H$217:AA$220,AA$99,FALSE),($Z12="yes")),AND(VLOOKUP($G102,$H$217:AA$220,AA$99,FALSE),($Z12="yes"),($Y12="yes"))))</f>
        <v>0</v>
      </c>
      <c r="AB102" s="31" t="b">
        <f>IF(ISBLANK($Y12),VLOOKUP($G102,$H$217:AB$220,AB$99,FALSE),AND(VLOOKUP($G102,$H$217:AB$220,AB$99,FALSE),($Y12="no")))</f>
        <v>0</v>
      </c>
      <c r="AC102" s="31" t="b">
        <f>IF(ISBLANK($Y12),VLOOKUP($G102,$H$217:AC$220,AC$99,FALSE),IF(ISBLANK($AB12),AND(VLOOKUP($G102,$H$217:AC$220,AC$99,FALSE),($Y12="no")),AND(VLOOKUP($G102,$H$217:AC$220,AC$99,FALSE),($Y12="no"),NOT(AU12))))</f>
        <v>0</v>
      </c>
      <c r="AD102" s="31" t="b">
        <f>IF(ISBLANK($Y12),VLOOKUP($G102,$H$217:AD$220,AD$99,FALSE),AND(VLOOKUP($G102,$H$217:AD$220,AD$99,FALSE),($Y12="no")))</f>
        <v>0</v>
      </c>
      <c r="AE102" s="31" t="b">
        <f>IF(ISBLANK($Y12),VLOOKUP($G102,$H$217:AE$220,AE$99,FALSE),AND(VLOOKUP($G102,$H$217:AE$220,AE$99,FALSE),($Y12="no"),($AD12&lt;&gt;"yes")))</f>
        <v>0</v>
      </c>
      <c r="AF102" s="31" t="b">
        <f>IF(ISBLANK($Y12),VLOOKUP($G102,$H$217:AF$220,AF$99,FALSE),AND(VLOOKUP($G102,$H$217:AF$220,AF$99,FALSE),($Y12="no"),($AD12="yes")))</f>
        <v>0</v>
      </c>
      <c r="AG102" s="31" t="b">
        <f>IF(ISBLANK($Y12),VLOOKUP($G102,$H$217:AG$220,AG$99,FALSE),AND(VLOOKUP($G102,$H$217:AG$220,AG$99,FALSE),($Y12="no"),($AD12="yes"),($AF12="Other")))</f>
        <v>0</v>
      </c>
      <c r="AH102" s="31" t="b">
        <f>IF(ISBLANK($Y12),VLOOKUP($G102,$H$217:AH$220,AH$99,FALSE),AND(VLOOKUP($G102,$H$217:AH$220,AH$99,FALSE),($Y12="no"),($AD12="yes")))</f>
        <v>0</v>
      </c>
      <c r="AI102" s="31" t="b">
        <f>IF(ISBLANK($Y12),VLOOKUP($G102,$H$217:AI$220,AI$99,FALSE),AND(VLOOKUP($G102,$H$217:AI$220,AI$99,FALSE),($Y12="no"),($AD12="yes"),($AH12="Other")))</f>
        <v>0</v>
      </c>
      <c r="AJ102" s="31" t="b">
        <f>IF(ISBLANK($Y12),VLOOKUP($G102,$H$217:AJ$220,AJ$99,FALSE),AND(VLOOKUP($G102,$H$217:AJ$220,AJ$99,FALSE),($Y12="no"),($AD12="yes"),($AH12="Other")))</f>
        <v>0</v>
      </c>
      <c r="AK102" s="31" t="b">
        <f>IF(ISBLANK($Y12),VLOOKUP($G102,$H$217:AK$220,AK$99,FALSE),AND(VLOOKUP($G102,$H$217:AK$220,AK$99,FALSE),($Y12="no"),($AD12="yes"),($AH12="Other")))</f>
        <v>0</v>
      </c>
      <c r="AL102" s="31" t="b">
        <f>IF(ISBLANK($Y12),VLOOKUP($G102,$H$217:AL$220,AL$99,FALSE),AND(VLOOKUP($G102,$H$217:AL$220,AL$99,FALSE),($Y12="no"),($AD12="yes"),($AH12="Other")))</f>
        <v>0</v>
      </c>
      <c r="AM102" s="31" t="b">
        <f>IF(ISBLANK($Y12),VLOOKUP($G102,$H$217:AM$220,AM$99,FALSE),AND(VLOOKUP($G102,$H$217:AM$220,AM$99,FALSE),($Y12="no"),($AD12="yes"),($AH12="Other")))</f>
        <v>0</v>
      </c>
      <c r="AN102" s="31" t="b">
        <f>IF(ISBLANK($Y12),VLOOKUP($G102,$H$217:AN$220,AN$99,FALSE),AND(VLOOKUP($G102,$H$217:AN$220,AN$99,FALSE),($Y12="no"),($AD12="yes"),($AH12="Other")))</f>
        <v>0</v>
      </c>
      <c r="AO102" s="31" t="b">
        <f>IF(ISBLANK($Y12),VLOOKUP($G102,$H$217:AO$220,AO$99,FALSE),AND(VLOOKUP($G102,$H$217:AO$220,AO$99,FALSE),($Y12="no"),($AD12="yes"),($AH12="Other")))</f>
        <v>0</v>
      </c>
      <c r="AP102" s="31" t="b">
        <f>IF(ISBLANK($Y12),VLOOKUP($G102,$H$217:AP$220,AP$99,FALSE),AND(VLOOKUP($G102,$H$217:AP$220,AP$99,FALSE),($Y12="no"),($AD12="yes"),($AH12="Other")))</f>
        <v>0</v>
      </c>
      <c r="AR102" s="3"/>
    </row>
    <row r="103" spans="7:44" ht="15">
      <c r="G103" s="30">
        <f t="shared" si="4"/>
        <v>0</v>
      </c>
      <c r="H103" s="30" t="b">
        <v>1</v>
      </c>
      <c r="I103" s="31" t="b">
        <f>VLOOKUP($G103,$H$217:I$220,I$99,FALSE)</f>
        <v>0</v>
      </c>
      <c r="J103" s="31" t="b">
        <f>VLOOKUP($G103,$H$217:J$220,J$99,FALSE)</f>
        <v>0</v>
      </c>
      <c r="K103" s="31" t="b">
        <f>VLOOKUP($G103,$H$217:K$220,K$99,FALSE)</f>
        <v>0</v>
      </c>
      <c r="L103" s="31" t="b">
        <f>VLOOKUP($G103,$H$217:L$220,L$99,FALSE)</f>
        <v>0</v>
      </c>
      <c r="M103" s="31" t="b">
        <f>VLOOKUP($G103,$H$217:M$220,M$99,FALSE)</f>
        <v>0</v>
      </c>
      <c r="N103" s="31" t="b">
        <f>VLOOKUP($G103,$H$217:N$220,N$99,FALSE)</f>
        <v>0</v>
      </c>
      <c r="O103" s="31" t="b">
        <f>VLOOKUP($G103,$H$217:O$220,O$99,FALSE)</f>
        <v>0</v>
      </c>
      <c r="P103" s="31" t="b">
        <f>VLOOKUP($G103,$H$217:P$220,P$99,FALSE)</f>
        <v>0</v>
      </c>
      <c r="Q103" s="31" t="b">
        <f>VLOOKUP($G103,$H$217:Q$220,Q$99,FALSE)</f>
        <v>0</v>
      </c>
      <c r="R103" s="31" t="b">
        <f>VLOOKUP($G103,$H$217:R$220,R$99,FALSE)</f>
        <v>0</v>
      </c>
      <c r="S103" s="31" t="b">
        <f>IF(ISBLANK($R13),VLOOKUP($G103,$H$217:S$220,S$99,FALSE),AND(VLOOKUP($G103,$H$217:S$220,S$99,FALSE),($R13="yes")))</f>
        <v>0</v>
      </c>
      <c r="T103" s="31" t="b">
        <f>IF(ISBLANK($R13),VLOOKUP($G103,$H$217:T$220,T$99,FALSE),AND(VLOOKUP($G103,$H$217:T$220,T$99,FALSE),($R13="yes")))</f>
        <v>0</v>
      </c>
      <c r="U103" s="31" t="b">
        <f>IF(ISBLANK($R13),VLOOKUP($G103,$H$217:U$220,U$99,FALSE),AND(VLOOKUP($G103,$H$217:U$220,U$99,FALSE),($R13="yes")))</f>
        <v>0</v>
      </c>
      <c r="V103" s="31" t="b">
        <f>VLOOKUP($G103,$H$217:V$220,V$99,FALSE)</f>
        <v>0</v>
      </c>
      <c r="W103" s="31" t="b">
        <f>IF(ISBLANK($V13),VLOOKUP($G103,$H$217:W$220,W$99,FALSE),AND(VLOOKUP($G103,$H$217:W$220,W$99,FALSE),($V13="yes")))</f>
        <v>0</v>
      </c>
      <c r="X103" s="31" t="b">
        <f>IF(ISBLANK($V13),VLOOKUP($G103,$H$217:X$220,X$99,FALSE),AND(VLOOKUP($G103,$H$217:X$220,X$99,FALSE),($V13="yes")))</f>
        <v>0</v>
      </c>
      <c r="Y103" s="31" t="b">
        <f>VLOOKUP($G103,$H$217:Y$220,Y$99,FALSE)</f>
        <v>0</v>
      </c>
      <c r="Z103" s="31" t="b">
        <f>IF(ISBLANK($Y13),VLOOKUP($G103,$H$217:Z$220,Z$99,FALSE),AND(VLOOKUP($G103,$H$217:Z$220,Z$99,FALSE),($Y13="yes")))</f>
        <v>0</v>
      </c>
      <c r="AA103" s="31" t="b">
        <f>IF(ISBLANK($Y13),VLOOKUP($G103,$H$217:AA$220,AA$99,FALSE),IF(ISBLANK($Z13),AND(VLOOKUP($G103,$H$217:AA$220,AA$99,FALSE),($Z13="yes")),AND(VLOOKUP($G103,$H$217:AA$220,AA$99,FALSE),($Z13="yes"),($Y13="yes"))))</f>
        <v>0</v>
      </c>
      <c r="AB103" s="31" t="b">
        <f>IF(ISBLANK($Y13),VLOOKUP($G103,$H$217:AB$220,AB$99,FALSE),AND(VLOOKUP($G103,$H$217:AB$220,AB$99,FALSE),($Y13="no")))</f>
        <v>0</v>
      </c>
      <c r="AC103" s="31" t="b">
        <f>IF(ISBLANK($Y13),VLOOKUP($G103,$H$217:AC$220,AC$99,FALSE),IF(ISBLANK($AB13),AND(VLOOKUP($G103,$H$217:AC$220,AC$99,FALSE),($Y13="no")),AND(VLOOKUP($G103,$H$217:AC$220,AC$99,FALSE),($Y13="no"),NOT(AU13))))</f>
        <v>0</v>
      </c>
      <c r="AD103" s="31" t="b">
        <f>IF(ISBLANK($Y13),VLOOKUP($G103,$H$217:AD$220,AD$99,FALSE),AND(VLOOKUP($G103,$H$217:AD$220,AD$99,FALSE),($Y13="no")))</f>
        <v>0</v>
      </c>
      <c r="AE103" s="31" t="b">
        <f>IF(ISBLANK($Y13),VLOOKUP($G103,$H$217:AE$220,AE$99,FALSE),AND(VLOOKUP($G103,$H$217:AE$220,AE$99,FALSE),($Y13="no"),($AD13&lt;&gt;"yes")))</f>
        <v>0</v>
      </c>
      <c r="AF103" s="31" t="b">
        <f>IF(ISBLANK($Y13),VLOOKUP($G103,$H$217:AF$220,AF$99,FALSE),AND(VLOOKUP($G103,$H$217:AF$220,AF$99,FALSE),($Y13="no"),($AD13="yes")))</f>
        <v>0</v>
      </c>
      <c r="AG103" s="31" t="b">
        <f>IF(ISBLANK($Y13),VLOOKUP($G103,$H$217:AG$220,AG$99,FALSE),AND(VLOOKUP($G103,$H$217:AG$220,AG$99,FALSE),($Y13="no"),($AD13="yes"),($AF13="Other")))</f>
        <v>0</v>
      </c>
      <c r="AH103" s="31" t="b">
        <f>IF(ISBLANK($Y13),VLOOKUP($G103,$H$217:AH$220,AH$99,FALSE),AND(VLOOKUP($G103,$H$217:AH$220,AH$99,FALSE),($Y13="no"),($AD13="yes")))</f>
        <v>0</v>
      </c>
      <c r="AI103" s="31" t="b">
        <f>IF(ISBLANK($Y13),VLOOKUP($G103,$H$217:AI$220,AI$99,FALSE),AND(VLOOKUP($G103,$H$217:AI$220,AI$99,FALSE),($Y13="no"),($AD13="yes"),($AH13="Other")))</f>
        <v>0</v>
      </c>
      <c r="AJ103" s="31" t="b">
        <f>IF(ISBLANK($Y13),VLOOKUP($G103,$H$217:AJ$220,AJ$99,FALSE),AND(VLOOKUP($G103,$H$217:AJ$220,AJ$99,FALSE),($Y13="no"),($AD13="yes"),($AH13="Other")))</f>
        <v>0</v>
      </c>
      <c r="AK103" s="31" t="b">
        <f>IF(ISBLANK($Y13),VLOOKUP($G103,$H$217:AK$220,AK$99,FALSE),AND(VLOOKUP($G103,$H$217:AK$220,AK$99,FALSE),($Y13="no"),($AD13="yes"),($AH13="Other")))</f>
        <v>0</v>
      </c>
      <c r="AL103" s="31" t="b">
        <f>IF(ISBLANK($Y13),VLOOKUP($G103,$H$217:AL$220,AL$99,FALSE),AND(VLOOKUP($G103,$H$217:AL$220,AL$99,FALSE),($Y13="no"),($AD13="yes"),($AH13="Other")))</f>
        <v>0</v>
      </c>
      <c r="AM103" s="31" t="b">
        <f>IF(ISBLANK($Y13),VLOOKUP($G103,$H$217:AM$220,AM$99,FALSE),AND(VLOOKUP($G103,$H$217:AM$220,AM$99,FALSE),($Y13="no"),($AD13="yes"),($AH13="Other")))</f>
        <v>0</v>
      </c>
      <c r="AN103" s="31" t="b">
        <f>IF(ISBLANK($Y13),VLOOKUP($G103,$H$217:AN$220,AN$99,FALSE),AND(VLOOKUP($G103,$H$217:AN$220,AN$99,FALSE),($Y13="no"),($AD13="yes"),($AH13="Other")))</f>
        <v>0</v>
      </c>
      <c r="AO103" s="31" t="b">
        <f>IF(ISBLANK($Y13),VLOOKUP($G103,$H$217:AO$220,AO$99,FALSE),AND(VLOOKUP($G103,$H$217:AO$220,AO$99,FALSE),($Y13="no"),($AD13="yes"),($AH13="Other")))</f>
        <v>0</v>
      </c>
      <c r="AP103" s="31" t="b">
        <f>IF(ISBLANK($Y13),VLOOKUP($G103,$H$217:AP$220,AP$99,FALSE),AND(VLOOKUP($G103,$H$217:AP$220,AP$99,FALSE),($Y13="no"),($AD13="yes"),($AH13="Other")))</f>
        <v>0</v>
      </c>
      <c r="AR103" s="3"/>
    </row>
    <row r="104" spans="7:44" ht="15">
      <c r="G104" s="30">
        <f t="shared" si="4"/>
        <v>0</v>
      </c>
      <c r="H104" s="30" t="b">
        <v>1</v>
      </c>
      <c r="I104" s="31" t="b">
        <f>VLOOKUP($G104,$H$217:I$220,I$99,FALSE)</f>
        <v>0</v>
      </c>
      <c r="J104" s="31" t="b">
        <f>VLOOKUP($G104,$H$217:J$220,J$99,FALSE)</f>
        <v>0</v>
      </c>
      <c r="K104" s="31" t="b">
        <f>VLOOKUP($G104,$H$217:K$220,K$99,FALSE)</f>
        <v>0</v>
      </c>
      <c r="L104" s="31" t="b">
        <f>VLOOKUP($G104,$H$217:L$220,L$99,FALSE)</f>
        <v>0</v>
      </c>
      <c r="M104" s="31" t="b">
        <f>VLOOKUP($G104,$H$217:M$220,M$99,FALSE)</f>
        <v>0</v>
      </c>
      <c r="N104" s="31" t="b">
        <f>VLOOKUP($G104,$H$217:N$220,N$99,FALSE)</f>
        <v>0</v>
      </c>
      <c r="O104" s="31" t="b">
        <f>VLOOKUP($G104,$H$217:O$220,O$99,FALSE)</f>
        <v>0</v>
      </c>
      <c r="P104" s="31" t="b">
        <f>VLOOKUP($G104,$H$217:P$220,P$99,FALSE)</f>
        <v>0</v>
      </c>
      <c r="Q104" s="31" t="b">
        <f>VLOOKUP($G104,$H$217:Q$220,Q$99,FALSE)</f>
        <v>0</v>
      </c>
      <c r="R104" s="31" t="b">
        <f>VLOOKUP($G104,$H$217:R$220,R$99,FALSE)</f>
        <v>0</v>
      </c>
      <c r="S104" s="31" t="b">
        <f>IF(ISBLANK($R14),VLOOKUP($G104,$H$217:S$220,S$99,FALSE),AND(VLOOKUP($G104,$H$217:S$220,S$99,FALSE),($R14="yes")))</f>
        <v>0</v>
      </c>
      <c r="T104" s="31" t="b">
        <f>IF(ISBLANK($R14),VLOOKUP($G104,$H$217:T$220,T$99,FALSE),AND(VLOOKUP($G104,$H$217:T$220,T$99,FALSE),($R14="yes")))</f>
        <v>0</v>
      </c>
      <c r="U104" s="31" t="b">
        <f>IF(ISBLANK($R14),VLOOKUP($G104,$H$217:U$220,U$99,FALSE),AND(VLOOKUP($G104,$H$217:U$220,U$99,FALSE),($R14="yes")))</f>
        <v>0</v>
      </c>
      <c r="V104" s="31" t="b">
        <f>VLOOKUP($G104,$H$217:V$220,V$99,FALSE)</f>
        <v>0</v>
      </c>
      <c r="W104" s="31" t="b">
        <f>IF(ISBLANK($V14),VLOOKUP($G104,$H$217:W$220,W$99,FALSE),AND(VLOOKUP($G104,$H$217:W$220,W$99,FALSE),($V14="yes")))</f>
        <v>0</v>
      </c>
      <c r="X104" s="31" t="b">
        <f>IF(ISBLANK($V14),VLOOKUP($G104,$H$217:X$220,X$99,FALSE),AND(VLOOKUP($G104,$H$217:X$220,X$99,FALSE),($V14="yes")))</f>
        <v>0</v>
      </c>
      <c r="Y104" s="31" t="b">
        <f>VLOOKUP($G104,$H$217:Y$220,Y$99,FALSE)</f>
        <v>0</v>
      </c>
      <c r="Z104" s="31" t="b">
        <f>IF(ISBLANK($Y14),VLOOKUP($G104,$H$217:Z$220,Z$99,FALSE),AND(VLOOKUP($G104,$H$217:Z$220,Z$99,FALSE),($Y14="yes")))</f>
        <v>0</v>
      </c>
      <c r="AA104" s="31" t="b">
        <f>IF(ISBLANK($Y14),VLOOKUP($G104,$H$217:AA$220,AA$99,FALSE),IF(ISBLANK($Z14),AND(VLOOKUP($G104,$H$217:AA$220,AA$99,FALSE),($Z14="yes")),AND(VLOOKUP($G104,$H$217:AA$220,AA$99,FALSE),($Z14="yes"),($Y14="yes"))))</f>
        <v>0</v>
      </c>
      <c r="AB104" s="31" t="b">
        <f>IF(ISBLANK($Y14),VLOOKUP($G104,$H$217:AB$220,AB$99,FALSE),AND(VLOOKUP($G104,$H$217:AB$220,AB$99,FALSE),($Y14="no")))</f>
        <v>0</v>
      </c>
      <c r="AC104" s="31" t="b">
        <f>IF(ISBLANK($Y14),VLOOKUP($G104,$H$217:AC$220,AC$99,FALSE),IF(ISBLANK($AB14),AND(VLOOKUP($G104,$H$217:AC$220,AC$99,FALSE),($Y14="no")),AND(VLOOKUP($G104,$H$217:AC$220,AC$99,FALSE),($Y14="no"),NOT(AU14))))</f>
        <v>0</v>
      </c>
      <c r="AD104" s="31" t="b">
        <f>IF(ISBLANK($Y14),VLOOKUP($G104,$H$217:AD$220,AD$99,FALSE),AND(VLOOKUP($G104,$H$217:AD$220,AD$99,FALSE),($Y14="no")))</f>
        <v>0</v>
      </c>
      <c r="AE104" s="31" t="b">
        <f>IF(ISBLANK($Y14),VLOOKUP($G104,$H$217:AE$220,AE$99,FALSE),AND(VLOOKUP($G104,$H$217:AE$220,AE$99,FALSE),($Y14="no"),($AD14&lt;&gt;"yes")))</f>
        <v>0</v>
      </c>
      <c r="AF104" s="31" t="b">
        <f>IF(ISBLANK($Y14),VLOOKUP($G104,$H$217:AF$220,AF$99,FALSE),AND(VLOOKUP($G104,$H$217:AF$220,AF$99,FALSE),($Y14="no"),($AD14="yes")))</f>
        <v>0</v>
      </c>
      <c r="AG104" s="31" t="b">
        <f>IF(ISBLANK($Y14),VLOOKUP($G104,$H$217:AG$220,AG$99,FALSE),AND(VLOOKUP($G104,$H$217:AG$220,AG$99,FALSE),($Y14="no"),($AD14="yes"),($AF14="Other")))</f>
        <v>0</v>
      </c>
      <c r="AH104" s="31" t="b">
        <f>IF(ISBLANK($Y14),VLOOKUP($G104,$H$217:AH$220,AH$99,FALSE),AND(VLOOKUP($G104,$H$217:AH$220,AH$99,FALSE),($Y14="no"),($AD14="yes")))</f>
        <v>0</v>
      </c>
      <c r="AI104" s="31" t="b">
        <f>IF(ISBLANK($Y14),VLOOKUP($G104,$H$217:AI$220,AI$99,FALSE),AND(VLOOKUP($G104,$H$217:AI$220,AI$99,FALSE),($Y14="no"),($AD14="yes"),($AH14="Other")))</f>
        <v>0</v>
      </c>
      <c r="AJ104" s="31" t="b">
        <f>IF(ISBLANK($Y14),VLOOKUP($G104,$H$217:AJ$220,AJ$99,FALSE),AND(VLOOKUP($G104,$H$217:AJ$220,AJ$99,FALSE),($Y14="no"),($AD14="yes"),($AH14="Other")))</f>
        <v>0</v>
      </c>
      <c r="AK104" s="31" t="b">
        <f>IF(ISBLANK($Y14),VLOOKUP($G104,$H$217:AK$220,AK$99,FALSE),AND(VLOOKUP($G104,$H$217:AK$220,AK$99,FALSE),($Y14="no"),($AD14="yes"),($AH14="Other")))</f>
        <v>0</v>
      </c>
      <c r="AL104" s="31" t="b">
        <f>IF(ISBLANK($Y14),VLOOKUP($G104,$H$217:AL$220,AL$99,FALSE),AND(VLOOKUP($G104,$H$217:AL$220,AL$99,FALSE),($Y14="no"),($AD14="yes"),($AH14="Other")))</f>
        <v>0</v>
      </c>
      <c r="AM104" s="31" t="b">
        <f>IF(ISBLANK($Y14),VLOOKUP($G104,$H$217:AM$220,AM$99,FALSE),AND(VLOOKUP($G104,$H$217:AM$220,AM$99,FALSE),($Y14="no"),($AD14="yes"),($AH14="Other")))</f>
        <v>0</v>
      </c>
      <c r="AN104" s="31" t="b">
        <f>IF(ISBLANK($Y14),VLOOKUP($G104,$H$217:AN$220,AN$99,FALSE),AND(VLOOKUP($G104,$H$217:AN$220,AN$99,FALSE),($Y14="no"),($AD14="yes"),($AH14="Other")))</f>
        <v>0</v>
      </c>
      <c r="AO104" s="31" t="b">
        <f>IF(ISBLANK($Y14),VLOOKUP($G104,$H$217:AO$220,AO$99,FALSE),AND(VLOOKUP($G104,$H$217:AO$220,AO$99,FALSE),($Y14="no"),($AD14="yes"),($AH14="Other")))</f>
        <v>0</v>
      </c>
      <c r="AP104" s="31" t="b">
        <f>IF(ISBLANK($Y14),VLOOKUP($G104,$H$217:AP$220,AP$99,FALSE),AND(VLOOKUP($G104,$H$217:AP$220,AP$99,FALSE),($Y14="no"),($AD14="yes"),($AH14="Other")))</f>
        <v>0</v>
      </c>
      <c r="AR104" s="3"/>
    </row>
    <row r="105" spans="7:44" ht="15">
      <c r="G105" s="30">
        <f t="shared" si="4"/>
        <v>0</v>
      </c>
      <c r="H105" s="30" t="b">
        <v>1</v>
      </c>
      <c r="I105" s="31" t="b">
        <f>VLOOKUP($G105,$H$217:I$220,I$99,FALSE)</f>
        <v>0</v>
      </c>
      <c r="J105" s="31" t="b">
        <f>VLOOKUP($G105,$H$217:J$220,J$99,FALSE)</f>
        <v>0</v>
      </c>
      <c r="K105" s="31" t="b">
        <f>VLOOKUP($G105,$H$217:K$220,K$99,FALSE)</f>
        <v>0</v>
      </c>
      <c r="L105" s="31" t="b">
        <f>VLOOKUP($G105,$H$217:L$220,L$99,FALSE)</f>
        <v>0</v>
      </c>
      <c r="M105" s="31" t="b">
        <f>VLOOKUP($G105,$H$217:M$220,M$99,FALSE)</f>
        <v>0</v>
      </c>
      <c r="N105" s="31" t="b">
        <f>VLOOKUP($G105,$H$217:N$220,N$99,FALSE)</f>
        <v>0</v>
      </c>
      <c r="O105" s="31" t="b">
        <f>VLOOKUP($G105,$H$217:O$220,O$99,FALSE)</f>
        <v>0</v>
      </c>
      <c r="P105" s="31" t="b">
        <f>VLOOKUP($G105,$H$217:P$220,P$99,FALSE)</f>
        <v>0</v>
      </c>
      <c r="Q105" s="31" t="b">
        <f>VLOOKUP($G105,$H$217:Q$220,Q$99,FALSE)</f>
        <v>0</v>
      </c>
      <c r="R105" s="31" t="b">
        <f>VLOOKUP($G105,$H$217:R$220,R$99,FALSE)</f>
        <v>0</v>
      </c>
      <c r="S105" s="31" t="b">
        <f>IF(ISBLANK($R15),VLOOKUP($G105,$H$217:S$220,S$99,FALSE),AND(VLOOKUP($G105,$H$217:S$220,S$99,FALSE),($R15="yes")))</f>
        <v>0</v>
      </c>
      <c r="T105" s="31" t="b">
        <f>IF(ISBLANK($R15),VLOOKUP($G105,$H$217:T$220,T$99,FALSE),AND(VLOOKUP($G105,$H$217:T$220,T$99,FALSE),($R15="yes")))</f>
        <v>0</v>
      </c>
      <c r="U105" s="31" t="b">
        <f>IF(ISBLANK($R15),VLOOKUP($G105,$H$217:U$220,U$99,FALSE),AND(VLOOKUP($G105,$H$217:U$220,U$99,FALSE),($R15="yes")))</f>
        <v>0</v>
      </c>
      <c r="V105" s="31" t="b">
        <f>VLOOKUP($G105,$H$217:V$220,V$99,FALSE)</f>
        <v>0</v>
      </c>
      <c r="W105" s="31" t="b">
        <f>IF(ISBLANK($V15),VLOOKUP($G105,$H$217:W$220,W$99,FALSE),AND(VLOOKUP($G105,$H$217:W$220,W$99,FALSE),($V15="yes")))</f>
        <v>0</v>
      </c>
      <c r="X105" s="31" t="b">
        <f>IF(ISBLANK($V15),VLOOKUP($G105,$H$217:X$220,X$99,FALSE),AND(VLOOKUP($G105,$H$217:X$220,X$99,FALSE),($V15="yes")))</f>
        <v>0</v>
      </c>
      <c r="Y105" s="31" t="b">
        <f>VLOOKUP($G105,$H$217:Y$220,Y$99,FALSE)</f>
        <v>0</v>
      </c>
      <c r="Z105" s="31" t="b">
        <f>IF(ISBLANK($Y15),VLOOKUP($G105,$H$217:Z$220,Z$99,FALSE),AND(VLOOKUP($G105,$H$217:Z$220,Z$99,FALSE),($Y15="yes")))</f>
        <v>0</v>
      </c>
      <c r="AA105" s="31" t="b">
        <f>IF(ISBLANK($Y15),VLOOKUP($G105,$H$217:AA$220,AA$99,FALSE),IF(ISBLANK($Z15),AND(VLOOKUP($G105,$H$217:AA$220,AA$99,FALSE),($Z15="yes")),AND(VLOOKUP($G105,$H$217:AA$220,AA$99,FALSE),($Z15="yes"),($Y15="yes"))))</f>
        <v>0</v>
      </c>
      <c r="AB105" s="31" t="b">
        <f>IF(ISBLANK($Y15),VLOOKUP($G105,$H$217:AB$220,AB$99,FALSE),AND(VLOOKUP($G105,$H$217:AB$220,AB$99,FALSE),($Y15="no")))</f>
        <v>0</v>
      </c>
      <c r="AC105" s="31" t="b">
        <f>IF(ISBLANK($Y15),VLOOKUP($G105,$H$217:AC$220,AC$99,FALSE),IF(ISBLANK($AB15),AND(VLOOKUP($G105,$H$217:AC$220,AC$99,FALSE),($Y15="no")),AND(VLOOKUP($G105,$H$217:AC$220,AC$99,FALSE),($Y15="no"),NOT(AU15))))</f>
        <v>0</v>
      </c>
      <c r="AD105" s="31" t="b">
        <f>IF(ISBLANK($Y15),VLOOKUP($G105,$H$217:AD$220,AD$99,FALSE),AND(VLOOKUP($G105,$H$217:AD$220,AD$99,FALSE),($Y15="no")))</f>
        <v>0</v>
      </c>
      <c r="AE105" s="31" t="b">
        <f>IF(ISBLANK($Y15),VLOOKUP($G105,$H$217:AE$220,AE$99,FALSE),AND(VLOOKUP($G105,$H$217:AE$220,AE$99,FALSE),($Y15="no"),($AD15&lt;&gt;"yes")))</f>
        <v>0</v>
      </c>
      <c r="AF105" s="31" t="b">
        <f>IF(ISBLANK($Y15),VLOOKUP($G105,$H$217:AF$220,AF$99,FALSE),AND(VLOOKUP($G105,$H$217:AF$220,AF$99,FALSE),($Y15="no"),($AD15="yes")))</f>
        <v>0</v>
      </c>
      <c r="AG105" s="31" t="b">
        <f>IF(ISBLANK($Y15),VLOOKUP($G105,$H$217:AG$220,AG$99,FALSE),AND(VLOOKUP($G105,$H$217:AG$220,AG$99,FALSE),($Y15="no"),($AD15="yes"),($AF15="Other")))</f>
        <v>0</v>
      </c>
      <c r="AH105" s="31" t="b">
        <f>IF(ISBLANK($Y15),VLOOKUP($G105,$H$217:AH$220,AH$99,FALSE),AND(VLOOKUP($G105,$H$217:AH$220,AH$99,FALSE),($Y15="no"),($AD15="yes")))</f>
        <v>0</v>
      </c>
      <c r="AI105" s="31" t="b">
        <f>IF(ISBLANK($Y15),VLOOKUP($G105,$H$217:AI$220,AI$99,FALSE),AND(VLOOKUP($G105,$H$217:AI$220,AI$99,FALSE),($Y15="no"),($AD15="yes"),($AH15="Other")))</f>
        <v>0</v>
      </c>
      <c r="AJ105" s="31" t="b">
        <f>IF(ISBLANK($Y15),VLOOKUP($G105,$H$217:AJ$220,AJ$99,FALSE),AND(VLOOKUP($G105,$H$217:AJ$220,AJ$99,FALSE),($Y15="no"),($AD15="yes"),($AH15="Other")))</f>
        <v>0</v>
      </c>
      <c r="AK105" s="31" t="b">
        <f>IF(ISBLANK($Y15),VLOOKUP($G105,$H$217:AK$220,AK$99,FALSE),AND(VLOOKUP($G105,$H$217:AK$220,AK$99,FALSE),($Y15="no"),($AD15="yes"),($AH15="Other")))</f>
        <v>0</v>
      </c>
      <c r="AL105" s="31" t="b">
        <f>IF(ISBLANK($Y15),VLOOKUP($G105,$H$217:AL$220,AL$99,FALSE),AND(VLOOKUP($G105,$H$217:AL$220,AL$99,FALSE),($Y15="no"),($AD15="yes"),($AH15="Other")))</f>
        <v>0</v>
      </c>
      <c r="AM105" s="31" t="b">
        <f>IF(ISBLANK($Y15),VLOOKUP($G105,$H$217:AM$220,AM$99,FALSE),AND(VLOOKUP($G105,$H$217:AM$220,AM$99,FALSE),($Y15="no"),($AD15="yes"),($AH15="Other")))</f>
        <v>0</v>
      </c>
      <c r="AN105" s="31" t="b">
        <f>IF(ISBLANK($Y15),VLOOKUP($G105,$H$217:AN$220,AN$99,FALSE),AND(VLOOKUP($G105,$H$217:AN$220,AN$99,FALSE),($Y15="no"),($AD15="yes"),($AH15="Other")))</f>
        <v>0</v>
      </c>
      <c r="AO105" s="31" t="b">
        <f>IF(ISBLANK($Y15),VLOOKUP($G105,$H$217:AO$220,AO$99,FALSE),AND(VLOOKUP($G105,$H$217:AO$220,AO$99,FALSE),($Y15="no"),($AD15="yes"),($AH15="Other")))</f>
        <v>0</v>
      </c>
      <c r="AP105" s="31" t="b">
        <f>IF(ISBLANK($Y15),VLOOKUP($G105,$H$217:AP$220,AP$99,FALSE),AND(VLOOKUP($G105,$H$217:AP$220,AP$99,FALSE),($Y15="no"),($AD15="yes"),($AH15="Other")))</f>
        <v>0</v>
      </c>
      <c r="AR105" s="3"/>
    </row>
    <row r="106" spans="7:44" ht="15">
      <c r="G106" s="30">
        <f t="shared" si="4"/>
        <v>0</v>
      </c>
      <c r="H106" s="30" t="b">
        <v>1</v>
      </c>
      <c r="I106" s="31" t="b">
        <f>VLOOKUP($G106,$H$217:I$220,I$99,FALSE)</f>
        <v>0</v>
      </c>
      <c r="J106" s="31" t="b">
        <f>VLOOKUP($G106,$H$217:J$220,J$99,FALSE)</f>
        <v>0</v>
      </c>
      <c r="K106" s="31" t="b">
        <f>VLOOKUP($G106,$H$217:K$220,K$99,FALSE)</f>
        <v>0</v>
      </c>
      <c r="L106" s="31" t="b">
        <f>VLOOKUP($G106,$H$217:L$220,L$99,FALSE)</f>
        <v>0</v>
      </c>
      <c r="M106" s="31" t="b">
        <f>VLOOKUP($G106,$H$217:M$220,M$99,FALSE)</f>
        <v>0</v>
      </c>
      <c r="N106" s="31" t="b">
        <f>VLOOKUP($G106,$H$217:N$220,N$99,FALSE)</f>
        <v>0</v>
      </c>
      <c r="O106" s="31" t="b">
        <f>VLOOKUP($G106,$H$217:O$220,O$99,FALSE)</f>
        <v>0</v>
      </c>
      <c r="P106" s="31" t="b">
        <f>VLOOKUP($G106,$H$217:P$220,P$99,FALSE)</f>
        <v>0</v>
      </c>
      <c r="Q106" s="31" t="b">
        <f>VLOOKUP($G106,$H$217:Q$220,Q$99,FALSE)</f>
        <v>0</v>
      </c>
      <c r="R106" s="31" t="b">
        <f>VLOOKUP($G106,$H$217:R$220,R$99,FALSE)</f>
        <v>0</v>
      </c>
      <c r="S106" s="31" t="b">
        <f>IF(ISBLANK($R16),VLOOKUP($G106,$H$217:S$220,S$99,FALSE),AND(VLOOKUP($G106,$H$217:S$220,S$99,FALSE),($R16="yes")))</f>
        <v>0</v>
      </c>
      <c r="T106" s="31" t="b">
        <f>IF(ISBLANK($R16),VLOOKUP($G106,$H$217:T$220,T$99,FALSE),AND(VLOOKUP($G106,$H$217:T$220,T$99,FALSE),($R16="yes")))</f>
        <v>0</v>
      </c>
      <c r="U106" s="31" t="b">
        <f>IF(ISBLANK($R16),VLOOKUP($G106,$H$217:U$220,U$99,FALSE),AND(VLOOKUP($G106,$H$217:U$220,U$99,FALSE),($R16="yes")))</f>
        <v>0</v>
      </c>
      <c r="V106" s="31" t="b">
        <f>VLOOKUP($G106,$H$217:V$220,V$99,FALSE)</f>
        <v>0</v>
      </c>
      <c r="W106" s="31" t="b">
        <f>IF(ISBLANK($V16),VLOOKUP($G106,$H$217:W$220,W$99,FALSE),AND(VLOOKUP($G106,$H$217:W$220,W$99,FALSE),($V16="yes")))</f>
        <v>0</v>
      </c>
      <c r="X106" s="31" t="b">
        <f>IF(ISBLANK($V16),VLOOKUP($G106,$H$217:X$220,X$99,FALSE),AND(VLOOKUP($G106,$H$217:X$220,X$99,FALSE),($V16="yes")))</f>
        <v>0</v>
      </c>
      <c r="Y106" s="31" t="b">
        <f>VLOOKUP($G106,$H$217:Y$220,Y$99,FALSE)</f>
        <v>0</v>
      </c>
      <c r="Z106" s="31" t="b">
        <f>IF(ISBLANK($Y16),VLOOKUP($G106,$H$217:Z$220,Z$99,FALSE),AND(VLOOKUP($G106,$H$217:Z$220,Z$99,FALSE),($Y16="yes")))</f>
        <v>0</v>
      </c>
      <c r="AA106" s="31" t="b">
        <f>IF(ISBLANK($Y16),VLOOKUP($G106,$H$217:AA$220,AA$99,FALSE),IF(ISBLANK($Z16),AND(VLOOKUP($G106,$H$217:AA$220,AA$99,FALSE),($Z16="yes")),AND(VLOOKUP($G106,$H$217:AA$220,AA$99,FALSE),($Z16="yes"),($Y16="yes"))))</f>
        <v>0</v>
      </c>
      <c r="AB106" s="31" t="b">
        <f>IF(ISBLANK($Y16),VLOOKUP($G106,$H$217:AB$220,AB$99,FALSE),AND(VLOOKUP($G106,$H$217:AB$220,AB$99,FALSE),($Y16="no")))</f>
        <v>0</v>
      </c>
      <c r="AC106" s="31" t="b">
        <f>IF(ISBLANK($Y16),VLOOKUP($G106,$H$217:AC$220,AC$99,FALSE),IF(ISBLANK($AB16),AND(VLOOKUP($G106,$H$217:AC$220,AC$99,FALSE),($Y16="no")),AND(VLOOKUP($G106,$H$217:AC$220,AC$99,FALSE),($Y16="no"),NOT(AU16))))</f>
        <v>0</v>
      </c>
      <c r="AD106" s="31" t="b">
        <f>IF(ISBLANK($Y16),VLOOKUP($G106,$H$217:AD$220,AD$99,FALSE),AND(VLOOKUP($G106,$H$217:AD$220,AD$99,FALSE),($Y16="no")))</f>
        <v>0</v>
      </c>
      <c r="AE106" s="31" t="b">
        <f>IF(ISBLANK($Y16),VLOOKUP($G106,$H$217:AE$220,AE$99,FALSE),AND(VLOOKUP($G106,$H$217:AE$220,AE$99,FALSE),($Y16="no"),($AD16&lt;&gt;"yes")))</f>
        <v>0</v>
      </c>
      <c r="AF106" s="31" t="b">
        <f>IF(ISBLANK($Y16),VLOOKUP($G106,$H$217:AF$220,AF$99,FALSE),AND(VLOOKUP($G106,$H$217:AF$220,AF$99,FALSE),($Y16="no"),($AD16="yes")))</f>
        <v>0</v>
      </c>
      <c r="AG106" s="31" t="b">
        <f>IF(ISBLANK($Y16),VLOOKUP($G106,$H$217:AG$220,AG$99,FALSE),AND(VLOOKUP($G106,$H$217:AG$220,AG$99,FALSE),($Y16="no"),($AD16="yes"),($AF16="Other")))</f>
        <v>0</v>
      </c>
      <c r="AH106" s="31" t="b">
        <f>IF(ISBLANK($Y16),VLOOKUP($G106,$H$217:AH$220,AH$99,FALSE),AND(VLOOKUP($G106,$H$217:AH$220,AH$99,FALSE),($Y16="no"),($AD16="yes")))</f>
        <v>0</v>
      </c>
      <c r="AI106" s="31" t="b">
        <f>IF(ISBLANK($Y16),VLOOKUP($G106,$H$217:AI$220,AI$99,FALSE),AND(VLOOKUP($G106,$H$217:AI$220,AI$99,FALSE),($Y16="no"),($AD16="yes"),($AH16="Other")))</f>
        <v>0</v>
      </c>
      <c r="AJ106" s="31" t="b">
        <f>IF(ISBLANK($Y16),VLOOKUP($G106,$H$217:AJ$220,AJ$99,FALSE),AND(VLOOKUP($G106,$H$217:AJ$220,AJ$99,FALSE),($Y16="no"),($AD16="yes"),($AH16="Other")))</f>
        <v>0</v>
      </c>
      <c r="AK106" s="31" t="b">
        <f>IF(ISBLANK($Y16),VLOOKUP($G106,$H$217:AK$220,AK$99,FALSE),AND(VLOOKUP($G106,$H$217:AK$220,AK$99,FALSE),($Y16="no"),($AD16="yes"),($AH16="Other")))</f>
        <v>0</v>
      </c>
      <c r="AL106" s="31" t="b">
        <f>IF(ISBLANK($Y16),VLOOKUP($G106,$H$217:AL$220,AL$99,FALSE),AND(VLOOKUP($G106,$H$217:AL$220,AL$99,FALSE),($Y16="no"),($AD16="yes"),($AH16="Other")))</f>
        <v>0</v>
      </c>
      <c r="AM106" s="31" t="b">
        <f>IF(ISBLANK($Y16),VLOOKUP($G106,$H$217:AM$220,AM$99,FALSE),AND(VLOOKUP($G106,$H$217:AM$220,AM$99,FALSE),($Y16="no"),($AD16="yes"),($AH16="Other")))</f>
        <v>0</v>
      </c>
      <c r="AN106" s="31" t="b">
        <f>IF(ISBLANK($Y16),VLOOKUP($G106,$H$217:AN$220,AN$99,FALSE),AND(VLOOKUP($G106,$H$217:AN$220,AN$99,FALSE),($Y16="no"),($AD16="yes"),($AH16="Other")))</f>
        <v>0</v>
      </c>
      <c r="AO106" s="31" t="b">
        <f>IF(ISBLANK($Y16),VLOOKUP($G106,$H$217:AO$220,AO$99,FALSE),AND(VLOOKUP($G106,$H$217:AO$220,AO$99,FALSE),($Y16="no"),($AD16="yes"),($AH16="Other")))</f>
        <v>0</v>
      </c>
      <c r="AP106" s="31" t="b">
        <f>IF(ISBLANK($Y16),VLOOKUP($G106,$H$217:AP$220,AP$99,FALSE),AND(VLOOKUP($G106,$H$217:AP$220,AP$99,FALSE),($Y16="no"),($AD16="yes"),($AH16="Other")))</f>
        <v>0</v>
      </c>
      <c r="AR106" s="3"/>
    </row>
    <row r="107" spans="7:44" ht="15">
      <c r="G107" s="30">
        <f t="shared" si="4"/>
        <v>0</v>
      </c>
      <c r="H107" s="30" t="b">
        <v>1</v>
      </c>
      <c r="I107" s="31" t="b">
        <f>VLOOKUP($G107,$H$217:I$220,I$99,FALSE)</f>
        <v>0</v>
      </c>
      <c r="J107" s="31" t="b">
        <f>VLOOKUP($G107,$H$217:J$220,J$99,FALSE)</f>
        <v>0</v>
      </c>
      <c r="K107" s="31" t="b">
        <f>VLOOKUP($G107,$H$217:K$220,K$99,FALSE)</f>
        <v>0</v>
      </c>
      <c r="L107" s="31" t="b">
        <f>VLOOKUP($G107,$H$217:L$220,L$99,FALSE)</f>
        <v>0</v>
      </c>
      <c r="M107" s="31" t="b">
        <f>VLOOKUP($G107,$H$217:M$220,M$99,FALSE)</f>
        <v>0</v>
      </c>
      <c r="N107" s="31" t="b">
        <f>VLOOKUP($G107,$H$217:N$220,N$99,FALSE)</f>
        <v>0</v>
      </c>
      <c r="O107" s="31" t="b">
        <f>VLOOKUP($G107,$H$217:O$220,O$99,FALSE)</f>
        <v>0</v>
      </c>
      <c r="P107" s="31" t="b">
        <f>VLOOKUP($G107,$H$217:P$220,P$99,FALSE)</f>
        <v>0</v>
      </c>
      <c r="Q107" s="31" t="b">
        <f>VLOOKUP($G107,$H$217:Q$220,Q$99,FALSE)</f>
        <v>0</v>
      </c>
      <c r="R107" s="31" t="b">
        <f>VLOOKUP($G107,$H$217:R$220,R$99,FALSE)</f>
        <v>0</v>
      </c>
      <c r="S107" s="31" t="b">
        <f>IF(ISBLANK($R17),VLOOKUP($G107,$H$217:S$220,S$99,FALSE),AND(VLOOKUP($G107,$H$217:S$220,S$99,FALSE),($R17="yes")))</f>
        <v>0</v>
      </c>
      <c r="T107" s="31" t="b">
        <f>IF(ISBLANK($R17),VLOOKUP($G107,$H$217:T$220,T$99,FALSE),AND(VLOOKUP($G107,$H$217:T$220,T$99,FALSE),($R17="yes")))</f>
        <v>0</v>
      </c>
      <c r="U107" s="31" t="b">
        <f>IF(ISBLANK($R17),VLOOKUP($G107,$H$217:U$220,U$99,FALSE),AND(VLOOKUP($G107,$H$217:U$220,U$99,FALSE),($R17="yes")))</f>
        <v>0</v>
      </c>
      <c r="V107" s="31" t="b">
        <f>VLOOKUP($G107,$H$217:V$220,V$99,FALSE)</f>
        <v>0</v>
      </c>
      <c r="W107" s="31" t="b">
        <f>IF(ISBLANK($V17),VLOOKUP($G107,$H$217:W$220,W$99,FALSE),AND(VLOOKUP($G107,$H$217:W$220,W$99,FALSE),($V17="yes")))</f>
        <v>0</v>
      </c>
      <c r="X107" s="31" t="b">
        <f>IF(ISBLANK($V17),VLOOKUP($G107,$H$217:X$220,X$99,FALSE),AND(VLOOKUP($G107,$H$217:X$220,X$99,FALSE),($V17="yes")))</f>
        <v>0</v>
      </c>
      <c r="Y107" s="31" t="b">
        <f>VLOOKUP($G107,$H$217:Y$220,Y$99,FALSE)</f>
        <v>0</v>
      </c>
      <c r="Z107" s="31" t="b">
        <f>IF(ISBLANK($Y17),VLOOKUP($G107,$H$217:Z$220,Z$99,FALSE),AND(VLOOKUP($G107,$H$217:Z$220,Z$99,FALSE),($Y17="yes")))</f>
        <v>0</v>
      </c>
      <c r="AA107" s="31" t="b">
        <f>IF(ISBLANK($Y17),VLOOKUP($G107,$H$217:AA$220,AA$99,FALSE),IF(ISBLANK($Z17),AND(VLOOKUP($G107,$H$217:AA$220,AA$99,FALSE),($Z17="yes")),AND(VLOOKUP($G107,$H$217:AA$220,AA$99,FALSE),($Z17="yes"),($Y17="yes"))))</f>
        <v>0</v>
      </c>
      <c r="AB107" s="31" t="b">
        <f>IF(ISBLANK($Y17),VLOOKUP($G107,$H$217:AB$220,AB$99,FALSE),AND(VLOOKUP($G107,$H$217:AB$220,AB$99,FALSE),($Y17="no")))</f>
        <v>0</v>
      </c>
      <c r="AC107" s="31" t="b">
        <f>IF(ISBLANK($Y17),VLOOKUP($G107,$H$217:AC$220,AC$99,FALSE),IF(ISBLANK($AB17),AND(VLOOKUP($G107,$H$217:AC$220,AC$99,FALSE),($Y17="no")),AND(VLOOKUP($G107,$H$217:AC$220,AC$99,FALSE),($Y17="no"),NOT(AU17))))</f>
        <v>0</v>
      </c>
      <c r="AD107" s="31" t="b">
        <f>IF(ISBLANK($Y17),VLOOKUP($G107,$H$217:AD$220,AD$99,FALSE),AND(VLOOKUP($G107,$H$217:AD$220,AD$99,FALSE),($Y17="no")))</f>
        <v>0</v>
      </c>
      <c r="AE107" s="31" t="b">
        <f>IF(ISBLANK($Y17),VLOOKUP($G107,$H$217:AE$220,AE$99,FALSE),AND(VLOOKUP($G107,$H$217:AE$220,AE$99,FALSE),($Y17="no"),($AD17&lt;&gt;"yes")))</f>
        <v>0</v>
      </c>
      <c r="AF107" s="31" t="b">
        <f>IF(ISBLANK($Y17),VLOOKUP($G107,$H$217:AF$220,AF$99,FALSE),AND(VLOOKUP($G107,$H$217:AF$220,AF$99,FALSE),($Y17="no"),($AD17="yes")))</f>
        <v>0</v>
      </c>
      <c r="AG107" s="31" t="b">
        <f>IF(ISBLANK($Y17),VLOOKUP($G107,$H$217:AG$220,AG$99,FALSE),AND(VLOOKUP($G107,$H$217:AG$220,AG$99,FALSE),($Y17="no"),($AD17="yes"),($AF17="Other")))</f>
        <v>0</v>
      </c>
      <c r="AH107" s="31" t="b">
        <f>IF(ISBLANK($Y17),VLOOKUP($G107,$H$217:AH$220,AH$99,FALSE),AND(VLOOKUP($G107,$H$217:AH$220,AH$99,FALSE),($Y17="no"),($AD17="yes")))</f>
        <v>0</v>
      </c>
      <c r="AI107" s="31" t="b">
        <f>IF(ISBLANK($Y17),VLOOKUP($G107,$H$217:AI$220,AI$99,FALSE),AND(VLOOKUP($G107,$H$217:AI$220,AI$99,FALSE),($Y17="no"),($AD17="yes"),($AH17="Other")))</f>
        <v>0</v>
      </c>
      <c r="AJ107" s="31" t="b">
        <f>IF(ISBLANK($Y17),VLOOKUP($G107,$H$217:AJ$220,AJ$99,FALSE),AND(VLOOKUP($G107,$H$217:AJ$220,AJ$99,FALSE),($Y17="no"),($AD17="yes"),($AH17="Other")))</f>
        <v>0</v>
      </c>
      <c r="AK107" s="31" t="b">
        <f>IF(ISBLANK($Y17),VLOOKUP($G107,$H$217:AK$220,AK$99,FALSE),AND(VLOOKUP($G107,$H$217:AK$220,AK$99,FALSE),($Y17="no"),($AD17="yes"),($AH17="Other")))</f>
        <v>0</v>
      </c>
      <c r="AL107" s="31" t="b">
        <f>IF(ISBLANK($Y17),VLOOKUP($G107,$H$217:AL$220,AL$99,FALSE),AND(VLOOKUP($G107,$H$217:AL$220,AL$99,FALSE),($Y17="no"),($AD17="yes"),($AH17="Other")))</f>
        <v>0</v>
      </c>
      <c r="AM107" s="31" t="b">
        <f>IF(ISBLANK($Y17),VLOOKUP($G107,$H$217:AM$220,AM$99,FALSE),AND(VLOOKUP($G107,$H$217:AM$220,AM$99,FALSE),($Y17="no"),($AD17="yes"),($AH17="Other")))</f>
        <v>0</v>
      </c>
      <c r="AN107" s="31" t="b">
        <f>IF(ISBLANK($Y17),VLOOKUP($G107,$H$217:AN$220,AN$99,FALSE),AND(VLOOKUP($G107,$H$217:AN$220,AN$99,FALSE),($Y17="no"),($AD17="yes"),($AH17="Other")))</f>
        <v>0</v>
      </c>
      <c r="AO107" s="31" t="b">
        <f>IF(ISBLANK($Y17),VLOOKUP($G107,$H$217:AO$220,AO$99,FALSE),AND(VLOOKUP($G107,$H$217:AO$220,AO$99,FALSE),($Y17="no"),($AD17="yes"),($AH17="Other")))</f>
        <v>0</v>
      </c>
      <c r="AP107" s="31" t="b">
        <f>IF(ISBLANK($Y17),VLOOKUP($G107,$H$217:AP$220,AP$99,FALSE),AND(VLOOKUP($G107,$H$217:AP$220,AP$99,FALSE),($Y17="no"),($AD17="yes"),($AH17="Other")))</f>
        <v>0</v>
      </c>
      <c r="AR107" s="3"/>
    </row>
    <row r="108" spans="7:44" ht="15">
      <c r="G108" s="30">
        <f t="shared" si="4"/>
        <v>0</v>
      </c>
      <c r="H108" s="30" t="b">
        <v>1</v>
      </c>
      <c r="I108" s="31" t="b">
        <f>VLOOKUP($G108,$H$217:I$220,I$99,FALSE)</f>
        <v>0</v>
      </c>
      <c r="J108" s="31" t="b">
        <f>VLOOKUP($G108,$H$217:J$220,J$99,FALSE)</f>
        <v>0</v>
      </c>
      <c r="K108" s="31" t="b">
        <f>VLOOKUP($G108,$H$217:K$220,K$99,FALSE)</f>
        <v>0</v>
      </c>
      <c r="L108" s="31" t="b">
        <f>VLOOKUP($G108,$H$217:L$220,L$99,FALSE)</f>
        <v>0</v>
      </c>
      <c r="M108" s="31" t="b">
        <f>VLOOKUP($G108,$H$217:M$220,M$99,FALSE)</f>
        <v>0</v>
      </c>
      <c r="N108" s="31" t="b">
        <f>VLOOKUP($G108,$H$217:N$220,N$99,FALSE)</f>
        <v>0</v>
      </c>
      <c r="O108" s="31" t="b">
        <f>VLOOKUP($G108,$H$217:O$220,O$99,FALSE)</f>
        <v>0</v>
      </c>
      <c r="P108" s="31" t="b">
        <f>VLOOKUP($G108,$H$217:P$220,P$99,FALSE)</f>
        <v>0</v>
      </c>
      <c r="Q108" s="31" t="b">
        <f>VLOOKUP($G108,$H$217:Q$220,Q$99,FALSE)</f>
        <v>0</v>
      </c>
      <c r="R108" s="31" t="b">
        <f>VLOOKUP($G108,$H$217:R$220,R$99,FALSE)</f>
        <v>0</v>
      </c>
      <c r="S108" s="31" t="b">
        <f>IF(ISBLANK($R18),VLOOKUP($G108,$H$217:S$220,S$99,FALSE),AND(VLOOKUP($G108,$H$217:S$220,S$99,FALSE),($R18="yes")))</f>
        <v>0</v>
      </c>
      <c r="T108" s="31" t="b">
        <f>IF(ISBLANK($R18),VLOOKUP($G108,$H$217:T$220,T$99,FALSE),AND(VLOOKUP($G108,$H$217:T$220,T$99,FALSE),($R18="yes")))</f>
        <v>0</v>
      </c>
      <c r="U108" s="31" t="b">
        <f>IF(ISBLANK($R18),VLOOKUP($G108,$H$217:U$220,U$99,FALSE),AND(VLOOKUP($G108,$H$217:U$220,U$99,FALSE),($R18="yes")))</f>
        <v>0</v>
      </c>
      <c r="V108" s="31" t="b">
        <f>VLOOKUP($G108,$H$217:V$220,V$99,FALSE)</f>
        <v>0</v>
      </c>
      <c r="W108" s="31" t="b">
        <f>IF(ISBLANK($V18),VLOOKUP($G108,$H$217:W$220,W$99,FALSE),AND(VLOOKUP($G108,$H$217:W$220,W$99,FALSE),($V18="yes")))</f>
        <v>0</v>
      </c>
      <c r="X108" s="31" t="b">
        <f>IF(ISBLANK($V18),VLOOKUP($G108,$H$217:X$220,X$99,FALSE),AND(VLOOKUP($G108,$H$217:X$220,X$99,FALSE),($V18="yes")))</f>
        <v>0</v>
      </c>
      <c r="Y108" s="31" t="b">
        <f>VLOOKUP($G108,$H$217:Y$220,Y$99,FALSE)</f>
        <v>0</v>
      </c>
      <c r="Z108" s="31" t="b">
        <f>IF(ISBLANK($Y18),VLOOKUP($G108,$H$217:Z$220,Z$99,FALSE),AND(VLOOKUP($G108,$H$217:Z$220,Z$99,FALSE),($Y18="yes")))</f>
        <v>0</v>
      </c>
      <c r="AA108" s="31" t="b">
        <f>IF(ISBLANK($Y18),VLOOKUP($G108,$H$217:AA$220,AA$99,FALSE),IF(ISBLANK($Z18),AND(VLOOKUP($G108,$H$217:AA$220,AA$99,FALSE),($Z18="yes")),AND(VLOOKUP($G108,$H$217:AA$220,AA$99,FALSE),($Z18="yes"),($Y18="yes"))))</f>
        <v>0</v>
      </c>
      <c r="AB108" s="31" t="b">
        <f>IF(ISBLANK($Y18),VLOOKUP($G108,$H$217:AB$220,AB$99,FALSE),AND(VLOOKUP($G108,$H$217:AB$220,AB$99,FALSE),($Y18="no")))</f>
        <v>0</v>
      </c>
      <c r="AC108" s="31" t="b">
        <f>IF(ISBLANK($Y18),VLOOKUP($G108,$H$217:AC$220,AC$99,FALSE),IF(ISBLANK($AB18),AND(VLOOKUP($G108,$H$217:AC$220,AC$99,FALSE),($Y18="no")),AND(VLOOKUP($G108,$H$217:AC$220,AC$99,FALSE),($Y18="no"),NOT(AU18))))</f>
        <v>0</v>
      </c>
      <c r="AD108" s="31" t="b">
        <f>IF(ISBLANK($Y18),VLOOKUP($G108,$H$217:AD$220,AD$99,FALSE),AND(VLOOKUP($G108,$H$217:AD$220,AD$99,FALSE),($Y18="no")))</f>
        <v>0</v>
      </c>
      <c r="AE108" s="31" t="b">
        <f>IF(ISBLANK($Y18),VLOOKUP($G108,$H$217:AE$220,AE$99,FALSE),AND(VLOOKUP($G108,$H$217:AE$220,AE$99,FALSE),($Y18="no"),($AD18&lt;&gt;"yes")))</f>
        <v>0</v>
      </c>
      <c r="AF108" s="31" t="b">
        <f>IF(ISBLANK($Y18),VLOOKUP($G108,$H$217:AF$220,AF$99,FALSE),AND(VLOOKUP($G108,$H$217:AF$220,AF$99,FALSE),($Y18="no"),($AD18="yes")))</f>
        <v>0</v>
      </c>
      <c r="AG108" s="31" t="b">
        <f>IF(ISBLANK($Y18),VLOOKUP($G108,$H$217:AG$220,AG$99,FALSE),AND(VLOOKUP($G108,$H$217:AG$220,AG$99,FALSE),($Y18="no"),($AD18="yes"),($AF18="Other")))</f>
        <v>0</v>
      </c>
      <c r="AH108" s="31" t="b">
        <f>IF(ISBLANK($Y18),VLOOKUP($G108,$H$217:AH$220,AH$99,FALSE),AND(VLOOKUP($G108,$H$217:AH$220,AH$99,FALSE),($Y18="no"),($AD18="yes")))</f>
        <v>0</v>
      </c>
      <c r="AI108" s="31" t="b">
        <f>IF(ISBLANK($Y18),VLOOKUP($G108,$H$217:AI$220,AI$99,FALSE),AND(VLOOKUP($G108,$H$217:AI$220,AI$99,FALSE),($Y18="no"),($AD18="yes"),($AH18="Other")))</f>
        <v>0</v>
      </c>
      <c r="AJ108" s="31" t="b">
        <f>IF(ISBLANK($Y18),VLOOKUP($G108,$H$217:AJ$220,AJ$99,FALSE),AND(VLOOKUP($G108,$H$217:AJ$220,AJ$99,FALSE),($Y18="no"),($AD18="yes"),($AH18="Other")))</f>
        <v>0</v>
      </c>
      <c r="AK108" s="31" t="b">
        <f>IF(ISBLANK($Y18),VLOOKUP($G108,$H$217:AK$220,AK$99,FALSE),AND(VLOOKUP($G108,$H$217:AK$220,AK$99,FALSE),($Y18="no"),($AD18="yes"),($AH18="Other")))</f>
        <v>0</v>
      </c>
      <c r="AL108" s="31" t="b">
        <f>IF(ISBLANK($Y18),VLOOKUP($G108,$H$217:AL$220,AL$99,FALSE),AND(VLOOKUP($G108,$H$217:AL$220,AL$99,FALSE),($Y18="no"),($AD18="yes"),($AH18="Other")))</f>
        <v>0</v>
      </c>
      <c r="AM108" s="31" t="b">
        <f>IF(ISBLANK($Y18),VLOOKUP($G108,$H$217:AM$220,AM$99,FALSE),AND(VLOOKUP($G108,$H$217:AM$220,AM$99,FALSE),($Y18="no"),($AD18="yes"),($AH18="Other")))</f>
        <v>0</v>
      </c>
      <c r="AN108" s="31" t="b">
        <f>IF(ISBLANK($Y18),VLOOKUP($G108,$H$217:AN$220,AN$99,FALSE),AND(VLOOKUP($G108,$H$217:AN$220,AN$99,FALSE),($Y18="no"),($AD18="yes"),($AH18="Other")))</f>
        <v>0</v>
      </c>
      <c r="AO108" s="31" t="b">
        <f>IF(ISBLANK($Y18),VLOOKUP($G108,$H$217:AO$220,AO$99,FALSE),AND(VLOOKUP($G108,$H$217:AO$220,AO$99,FALSE),($Y18="no"),($AD18="yes"),($AH18="Other")))</f>
        <v>0</v>
      </c>
      <c r="AP108" s="31" t="b">
        <f>IF(ISBLANK($Y18),VLOOKUP($G108,$H$217:AP$220,AP$99,FALSE),AND(VLOOKUP($G108,$H$217:AP$220,AP$99,FALSE),($Y18="no"),($AD18="yes"),($AH18="Other")))</f>
        <v>0</v>
      </c>
      <c r="AR108" s="3"/>
    </row>
    <row r="109" spans="7:44" ht="15">
      <c r="G109" s="30">
        <f t="shared" si="4"/>
        <v>0</v>
      </c>
      <c r="H109" s="30" t="b">
        <v>1</v>
      </c>
      <c r="I109" s="31" t="b">
        <f>VLOOKUP($G109,$H$217:I$220,I$99,FALSE)</f>
        <v>0</v>
      </c>
      <c r="J109" s="31" t="b">
        <f>VLOOKUP($G109,$H$217:J$220,J$99,FALSE)</f>
        <v>0</v>
      </c>
      <c r="K109" s="31" t="b">
        <f>VLOOKUP($G109,$H$217:K$220,K$99,FALSE)</f>
        <v>0</v>
      </c>
      <c r="L109" s="31" t="b">
        <f>VLOOKUP($G109,$H$217:L$220,L$99,FALSE)</f>
        <v>0</v>
      </c>
      <c r="M109" s="31" t="b">
        <f>VLOOKUP($G109,$H$217:M$220,M$99,FALSE)</f>
        <v>0</v>
      </c>
      <c r="N109" s="31" t="b">
        <f>VLOOKUP($G109,$H$217:N$220,N$99,FALSE)</f>
        <v>0</v>
      </c>
      <c r="O109" s="31" t="b">
        <f>VLOOKUP($G109,$H$217:O$220,O$99,FALSE)</f>
        <v>0</v>
      </c>
      <c r="P109" s="31" t="b">
        <f>VLOOKUP($G109,$H$217:P$220,P$99,FALSE)</f>
        <v>0</v>
      </c>
      <c r="Q109" s="31" t="b">
        <f>VLOOKUP($G109,$H$217:Q$220,Q$99,FALSE)</f>
        <v>0</v>
      </c>
      <c r="R109" s="31" t="b">
        <f>VLOOKUP($G109,$H$217:R$220,R$99,FALSE)</f>
        <v>0</v>
      </c>
      <c r="S109" s="31" t="b">
        <f>IF(ISBLANK($R19),VLOOKUP($G109,$H$217:S$220,S$99,FALSE),AND(VLOOKUP($G109,$H$217:S$220,S$99,FALSE),($R19="yes")))</f>
        <v>0</v>
      </c>
      <c r="T109" s="31" t="b">
        <f>IF(ISBLANK($R19),VLOOKUP($G109,$H$217:T$220,T$99,FALSE),AND(VLOOKUP($G109,$H$217:T$220,T$99,FALSE),($R19="yes")))</f>
        <v>0</v>
      </c>
      <c r="U109" s="31" t="b">
        <f>IF(ISBLANK($R19),VLOOKUP($G109,$H$217:U$220,U$99,FALSE),AND(VLOOKUP($G109,$H$217:U$220,U$99,FALSE),($R19="yes")))</f>
        <v>0</v>
      </c>
      <c r="V109" s="31" t="b">
        <f>VLOOKUP($G109,$H$217:V$220,V$99,FALSE)</f>
        <v>0</v>
      </c>
      <c r="W109" s="31" t="b">
        <f>IF(ISBLANK($V19),VLOOKUP($G109,$H$217:W$220,W$99,FALSE),AND(VLOOKUP($G109,$H$217:W$220,W$99,FALSE),($V19="yes")))</f>
        <v>0</v>
      </c>
      <c r="X109" s="31" t="b">
        <f>IF(ISBLANK($V19),VLOOKUP($G109,$H$217:X$220,X$99,FALSE),AND(VLOOKUP($G109,$H$217:X$220,X$99,FALSE),($V19="yes")))</f>
        <v>0</v>
      </c>
      <c r="Y109" s="31" t="b">
        <f>VLOOKUP($G109,$H$217:Y$220,Y$99,FALSE)</f>
        <v>0</v>
      </c>
      <c r="Z109" s="31" t="b">
        <f>IF(ISBLANK($Y19),VLOOKUP($G109,$H$217:Z$220,Z$99,FALSE),AND(VLOOKUP($G109,$H$217:Z$220,Z$99,FALSE),($Y19="yes")))</f>
        <v>0</v>
      </c>
      <c r="AA109" s="31" t="b">
        <f>IF(ISBLANK($Y19),VLOOKUP($G109,$H$217:AA$220,AA$99,FALSE),IF(ISBLANK($Z19),AND(VLOOKUP($G109,$H$217:AA$220,AA$99,FALSE),($Z19="yes")),AND(VLOOKUP($G109,$H$217:AA$220,AA$99,FALSE),($Z19="yes"),($Y19="yes"))))</f>
        <v>0</v>
      </c>
      <c r="AB109" s="31" t="b">
        <f>IF(ISBLANK($Y19),VLOOKUP($G109,$H$217:AB$220,AB$99,FALSE),AND(VLOOKUP($G109,$H$217:AB$220,AB$99,FALSE),($Y19="no")))</f>
        <v>0</v>
      </c>
      <c r="AC109" s="31" t="b">
        <f>IF(ISBLANK($Y19),VLOOKUP($G109,$H$217:AC$220,AC$99,FALSE),IF(ISBLANK($AB19),AND(VLOOKUP($G109,$H$217:AC$220,AC$99,FALSE),($Y19="no")),AND(VLOOKUP($G109,$H$217:AC$220,AC$99,FALSE),($Y19="no"),NOT(AU19))))</f>
        <v>0</v>
      </c>
      <c r="AD109" s="31" t="b">
        <f>IF(ISBLANK($Y19),VLOOKUP($G109,$H$217:AD$220,AD$99,FALSE),AND(VLOOKUP($G109,$H$217:AD$220,AD$99,FALSE),($Y19="no")))</f>
        <v>0</v>
      </c>
      <c r="AE109" s="31" t="b">
        <f>IF(ISBLANK($Y19),VLOOKUP($G109,$H$217:AE$220,AE$99,FALSE),AND(VLOOKUP($G109,$H$217:AE$220,AE$99,FALSE),($Y19="no"),($AD19&lt;&gt;"yes")))</f>
        <v>0</v>
      </c>
      <c r="AF109" s="31" t="b">
        <f>IF(ISBLANK($Y19),VLOOKUP($G109,$H$217:AF$220,AF$99,FALSE),AND(VLOOKUP($G109,$H$217:AF$220,AF$99,FALSE),($Y19="no"),($AD19="yes")))</f>
        <v>0</v>
      </c>
      <c r="AG109" s="31" t="b">
        <f>IF(ISBLANK($Y19),VLOOKUP($G109,$H$217:AG$220,AG$99,FALSE),AND(VLOOKUP($G109,$H$217:AG$220,AG$99,FALSE),($Y19="no"),($AD19="yes"),($AF19="Other")))</f>
        <v>0</v>
      </c>
      <c r="AH109" s="31" t="b">
        <f>IF(ISBLANK($Y19),VLOOKUP($G109,$H$217:AH$220,AH$99,FALSE),AND(VLOOKUP($G109,$H$217:AH$220,AH$99,FALSE),($Y19="no"),($AD19="yes")))</f>
        <v>0</v>
      </c>
      <c r="AI109" s="31" t="b">
        <f>IF(ISBLANK($Y19),VLOOKUP($G109,$H$217:AI$220,AI$99,FALSE),AND(VLOOKUP($G109,$H$217:AI$220,AI$99,FALSE),($Y19="no"),($AD19="yes"),($AH19="Other")))</f>
        <v>0</v>
      </c>
      <c r="AJ109" s="31" t="b">
        <f>IF(ISBLANK($Y19),VLOOKUP($G109,$H$217:AJ$220,AJ$99,FALSE),AND(VLOOKUP($G109,$H$217:AJ$220,AJ$99,FALSE),($Y19="no"),($AD19="yes"),($AH19="Other")))</f>
        <v>0</v>
      </c>
      <c r="AK109" s="31" t="b">
        <f>IF(ISBLANK($Y19),VLOOKUP($G109,$H$217:AK$220,AK$99,FALSE),AND(VLOOKUP($G109,$H$217:AK$220,AK$99,FALSE),($Y19="no"),($AD19="yes"),($AH19="Other")))</f>
        <v>0</v>
      </c>
      <c r="AL109" s="31" t="b">
        <f>IF(ISBLANK($Y19),VLOOKUP($G109,$H$217:AL$220,AL$99,FALSE),AND(VLOOKUP($G109,$H$217:AL$220,AL$99,FALSE),($Y19="no"),($AD19="yes"),($AH19="Other")))</f>
        <v>0</v>
      </c>
      <c r="AM109" s="31" t="b">
        <f>IF(ISBLANK($Y19),VLOOKUP($G109,$H$217:AM$220,AM$99,FALSE),AND(VLOOKUP($G109,$H$217:AM$220,AM$99,FALSE),($Y19="no"),($AD19="yes"),($AH19="Other")))</f>
        <v>0</v>
      </c>
      <c r="AN109" s="31" t="b">
        <f>IF(ISBLANK($Y19),VLOOKUP($G109,$H$217:AN$220,AN$99,FALSE),AND(VLOOKUP($G109,$H$217:AN$220,AN$99,FALSE),($Y19="no"),($AD19="yes"),($AH19="Other")))</f>
        <v>0</v>
      </c>
      <c r="AO109" s="31" t="b">
        <f>IF(ISBLANK($Y19),VLOOKUP($G109,$H$217:AO$220,AO$99,FALSE),AND(VLOOKUP($G109,$H$217:AO$220,AO$99,FALSE),($Y19="no"),($AD19="yes"),($AH19="Other")))</f>
        <v>0</v>
      </c>
      <c r="AP109" s="31" t="b">
        <f>IF(ISBLANK($Y19),VLOOKUP($G109,$H$217:AP$220,AP$99,FALSE),AND(VLOOKUP($G109,$H$217:AP$220,AP$99,FALSE),($Y19="no"),($AD19="yes"),($AH19="Other")))</f>
        <v>0</v>
      </c>
      <c r="AR109" s="3"/>
    </row>
    <row r="110" spans="7:44" ht="15">
      <c r="G110" s="30">
        <f t="shared" si="4"/>
        <v>0</v>
      </c>
      <c r="H110" s="30" t="b">
        <v>1</v>
      </c>
      <c r="I110" s="31" t="b">
        <f>VLOOKUP($G110,$H$217:I$220,I$99,FALSE)</f>
        <v>0</v>
      </c>
      <c r="J110" s="31" t="b">
        <f>VLOOKUP($G110,$H$217:J$220,J$99,FALSE)</f>
        <v>0</v>
      </c>
      <c r="K110" s="31" t="b">
        <f>VLOOKUP($G110,$H$217:K$220,K$99,FALSE)</f>
        <v>0</v>
      </c>
      <c r="L110" s="31" t="b">
        <f>VLOOKUP($G110,$H$217:L$220,L$99,FALSE)</f>
        <v>0</v>
      </c>
      <c r="M110" s="31" t="b">
        <f>VLOOKUP($G110,$H$217:M$220,M$99,FALSE)</f>
        <v>0</v>
      </c>
      <c r="N110" s="31" t="b">
        <f>VLOOKUP($G110,$H$217:N$220,N$99,FALSE)</f>
        <v>0</v>
      </c>
      <c r="O110" s="31" t="b">
        <f>VLOOKUP($G110,$H$217:O$220,O$99,FALSE)</f>
        <v>0</v>
      </c>
      <c r="P110" s="31" t="b">
        <f>VLOOKUP($G110,$H$217:P$220,P$99,FALSE)</f>
        <v>0</v>
      </c>
      <c r="Q110" s="31" t="b">
        <f>VLOOKUP($G110,$H$217:Q$220,Q$99,FALSE)</f>
        <v>0</v>
      </c>
      <c r="R110" s="31" t="b">
        <f>VLOOKUP($G110,$H$217:R$220,R$99,FALSE)</f>
        <v>0</v>
      </c>
      <c r="S110" s="31" t="b">
        <f>IF(ISBLANK($R20),VLOOKUP($G110,$H$217:S$220,S$99,FALSE),AND(VLOOKUP($G110,$H$217:S$220,S$99,FALSE),($R20="yes")))</f>
        <v>0</v>
      </c>
      <c r="T110" s="31" t="b">
        <f>IF(ISBLANK($R20),VLOOKUP($G110,$H$217:T$220,T$99,FALSE),AND(VLOOKUP($G110,$H$217:T$220,T$99,FALSE),($R20="yes")))</f>
        <v>0</v>
      </c>
      <c r="U110" s="31" t="b">
        <f>IF(ISBLANK($R20),VLOOKUP($G110,$H$217:U$220,U$99,FALSE),AND(VLOOKUP($G110,$H$217:U$220,U$99,FALSE),($R20="yes")))</f>
        <v>0</v>
      </c>
      <c r="V110" s="31" t="b">
        <f>VLOOKUP($G110,$H$217:V$220,V$99,FALSE)</f>
        <v>0</v>
      </c>
      <c r="W110" s="31" t="b">
        <f>IF(ISBLANK($V20),VLOOKUP($G110,$H$217:W$220,W$99,FALSE),AND(VLOOKUP($G110,$H$217:W$220,W$99,FALSE),($V20="yes")))</f>
        <v>0</v>
      </c>
      <c r="X110" s="31" t="b">
        <f>IF(ISBLANK($V20),VLOOKUP($G110,$H$217:X$220,X$99,FALSE),AND(VLOOKUP($G110,$H$217:X$220,X$99,FALSE),($V20="yes")))</f>
        <v>0</v>
      </c>
      <c r="Y110" s="31" t="b">
        <f>VLOOKUP($G110,$H$217:Y$220,Y$99,FALSE)</f>
        <v>0</v>
      </c>
      <c r="Z110" s="31" t="b">
        <f>IF(ISBLANK($Y20),VLOOKUP($G110,$H$217:Z$220,Z$99,FALSE),AND(VLOOKUP($G110,$H$217:Z$220,Z$99,FALSE),($Y20="yes")))</f>
        <v>0</v>
      </c>
      <c r="AA110" s="31" t="b">
        <f>IF(ISBLANK($Y20),VLOOKUP($G110,$H$217:AA$220,AA$99,FALSE),IF(ISBLANK($Z20),AND(VLOOKUP($G110,$H$217:AA$220,AA$99,FALSE),($Z20="yes")),AND(VLOOKUP($G110,$H$217:AA$220,AA$99,FALSE),($Z20="yes"),($Y20="yes"))))</f>
        <v>0</v>
      </c>
      <c r="AB110" s="31" t="b">
        <f>IF(ISBLANK($Y20),VLOOKUP($G110,$H$217:AB$220,AB$99,FALSE),AND(VLOOKUP($G110,$H$217:AB$220,AB$99,FALSE),($Y20="no")))</f>
        <v>0</v>
      </c>
      <c r="AC110" s="31" t="b">
        <f>IF(ISBLANK($Y20),VLOOKUP($G110,$H$217:AC$220,AC$99,FALSE),IF(ISBLANK($AB20),AND(VLOOKUP($G110,$H$217:AC$220,AC$99,FALSE),($Y20="no")),AND(VLOOKUP($G110,$H$217:AC$220,AC$99,FALSE),($Y20="no"),NOT(AU20))))</f>
        <v>0</v>
      </c>
      <c r="AD110" s="31" t="b">
        <f>IF(ISBLANK($Y20),VLOOKUP($G110,$H$217:AD$220,AD$99,FALSE),AND(VLOOKUP($G110,$H$217:AD$220,AD$99,FALSE),($Y20="no")))</f>
        <v>0</v>
      </c>
      <c r="AE110" s="31" t="b">
        <f>IF(ISBLANK($Y20),VLOOKUP($G110,$H$217:AE$220,AE$99,FALSE),AND(VLOOKUP($G110,$H$217:AE$220,AE$99,FALSE),($Y20="no"),($AD20&lt;&gt;"yes")))</f>
        <v>0</v>
      </c>
      <c r="AF110" s="31" t="b">
        <f>IF(ISBLANK($Y20),VLOOKUP($G110,$H$217:AF$220,AF$99,FALSE),AND(VLOOKUP($G110,$H$217:AF$220,AF$99,FALSE),($Y20="no"),($AD20="yes")))</f>
        <v>0</v>
      </c>
      <c r="AG110" s="31" t="b">
        <f>IF(ISBLANK($Y20),VLOOKUP($G110,$H$217:AG$220,AG$99,FALSE),AND(VLOOKUP($G110,$H$217:AG$220,AG$99,FALSE),($Y20="no"),($AD20="yes"),($AF20="Other")))</f>
        <v>0</v>
      </c>
      <c r="AH110" s="31" t="b">
        <f>IF(ISBLANK($Y20),VLOOKUP($G110,$H$217:AH$220,AH$99,FALSE),AND(VLOOKUP($G110,$H$217:AH$220,AH$99,FALSE),($Y20="no"),($AD20="yes")))</f>
        <v>0</v>
      </c>
      <c r="AI110" s="31" t="b">
        <f>IF(ISBLANK($Y20),VLOOKUP($G110,$H$217:AI$220,AI$99,FALSE),AND(VLOOKUP($G110,$H$217:AI$220,AI$99,FALSE),($Y20="no"),($AD20="yes"),($AH20="Other")))</f>
        <v>0</v>
      </c>
      <c r="AJ110" s="31" t="b">
        <f>IF(ISBLANK($Y20),VLOOKUP($G110,$H$217:AJ$220,AJ$99,FALSE),AND(VLOOKUP($G110,$H$217:AJ$220,AJ$99,FALSE),($Y20="no"),($AD20="yes"),($AH20="Other")))</f>
        <v>0</v>
      </c>
      <c r="AK110" s="31" t="b">
        <f>IF(ISBLANK($Y20),VLOOKUP($G110,$H$217:AK$220,AK$99,FALSE),AND(VLOOKUP($G110,$H$217:AK$220,AK$99,FALSE),($Y20="no"),($AD20="yes"),($AH20="Other")))</f>
        <v>0</v>
      </c>
      <c r="AL110" s="31" t="b">
        <f>IF(ISBLANK($Y20),VLOOKUP($G110,$H$217:AL$220,AL$99,FALSE),AND(VLOOKUP($G110,$H$217:AL$220,AL$99,FALSE),($Y20="no"),($AD20="yes"),($AH20="Other")))</f>
        <v>0</v>
      </c>
      <c r="AM110" s="31" t="b">
        <f>IF(ISBLANK($Y20),VLOOKUP($G110,$H$217:AM$220,AM$99,FALSE),AND(VLOOKUP($G110,$H$217:AM$220,AM$99,FALSE),($Y20="no"),($AD20="yes"),($AH20="Other")))</f>
        <v>0</v>
      </c>
      <c r="AN110" s="31" t="b">
        <f>IF(ISBLANK($Y20),VLOOKUP($G110,$H$217:AN$220,AN$99,FALSE),AND(VLOOKUP($G110,$H$217:AN$220,AN$99,FALSE),($Y20="no"),($AD20="yes"),($AH20="Other")))</f>
        <v>0</v>
      </c>
      <c r="AO110" s="31" t="b">
        <f>IF(ISBLANK($Y20),VLOOKUP($G110,$H$217:AO$220,AO$99,FALSE),AND(VLOOKUP($G110,$H$217:AO$220,AO$99,FALSE),($Y20="no"),($AD20="yes"),($AH20="Other")))</f>
        <v>0</v>
      </c>
      <c r="AP110" s="31" t="b">
        <f>IF(ISBLANK($Y20),VLOOKUP($G110,$H$217:AP$220,AP$99,FALSE),AND(VLOOKUP($G110,$H$217:AP$220,AP$99,FALSE),($Y20="no"),($AD20="yes"),($AH20="Other")))</f>
        <v>0</v>
      </c>
      <c r="AR110" s="3"/>
    </row>
    <row r="111" spans="7:44" ht="15">
      <c r="G111" s="30">
        <f t="shared" si="4"/>
        <v>0</v>
      </c>
      <c r="H111" s="30" t="b">
        <v>1</v>
      </c>
      <c r="I111" s="31" t="b">
        <f>VLOOKUP($G111,$H$217:I$220,I$99,FALSE)</f>
        <v>0</v>
      </c>
      <c r="J111" s="31" t="b">
        <f>VLOOKUP($G111,$H$217:J$220,J$99,FALSE)</f>
        <v>0</v>
      </c>
      <c r="K111" s="31" t="b">
        <f>VLOOKUP($G111,$H$217:K$220,K$99,FALSE)</f>
        <v>0</v>
      </c>
      <c r="L111" s="31" t="b">
        <f>VLOOKUP($G111,$H$217:L$220,L$99,FALSE)</f>
        <v>0</v>
      </c>
      <c r="M111" s="31" t="b">
        <f>VLOOKUP($G111,$H$217:M$220,M$99,FALSE)</f>
        <v>0</v>
      </c>
      <c r="N111" s="31" t="b">
        <f>VLOOKUP($G111,$H$217:N$220,N$99,FALSE)</f>
        <v>0</v>
      </c>
      <c r="O111" s="31" t="b">
        <f>VLOOKUP($G111,$H$217:O$220,O$99,FALSE)</f>
        <v>0</v>
      </c>
      <c r="P111" s="31" t="b">
        <f>VLOOKUP($G111,$H$217:P$220,P$99,FALSE)</f>
        <v>0</v>
      </c>
      <c r="Q111" s="31" t="b">
        <f>VLOOKUP($G111,$H$217:Q$220,Q$99,FALSE)</f>
        <v>0</v>
      </c>
      <c r="R111" s="31" t="b">
        <f>VLOOKUP($G111,$H$217:R$220,R$99,FALSE)</f>
        <v>0</v>
      </c>
      <c r="S111" s="31" t="b">
        <f>IF(ISBLANK($R21),VLOOKUP($G111,$H$217:S$220,S$99,FALSE),AND(VLOOKUP($G111,$H$217:S$220,S$99,FALSE),($R21="yes")))</f>
        <v>0</v>
      </c>
      <c r="T111" s="31" t="b">
        <f>IF(ISBLANK($R21),VLOOKUP($G111,$H$217:T$220,T$99,FALSE),AND(VLOOKUP($G111,$H$217:T$220,T$99,FALSE),($R21="yes")))</f>
        <v>0</v>
      </c>
      <c r="U111" s="31" t="b">
        <f>IF(ISBLANK($R21),VLOOKUP($G111,$H$217:U$220,U$99,FALSE),AND(VLOOKUP($G111,$H$217:U$220,U$99,FALSE),($R21="yes")))</f>
        <v>0</v>
      </c>
      <c r="V111" s="31" t="b">
        <f>VLOOKUP($G111,$H$217:V$220,V$99,FALSE)</f>
        <v>0</v>
      </c>
      <c r="W111" s="31" t="b">
        <f>IF(ISBLANK($V21),VLOOKUP($G111,$H$217:W$220,W$99,FALSE),AND(VLOOKUP($G111,$H$217:W$220,W$99,FALSE),($V21="yes")))</f>
        <v>0</v>
      </c>
      <c r="X111" s="31" t="b">
        <f>IF(ISBLANK($V21),VLOOKUP($G111,$H$217:X$220,X$99,FALSE),AND(VLOOKUP($G111,$H$217:X$220,X$99,FALSE),($V21="yes")))</f>
        <v>0</v>
      </c>
      <c r="Y111" s="31" t="b">
        <f>VLOOKUP($G111,$H$217:Y$220,Y$99,FALSE)</f>
        <v>0</v>
      </c>
      <c r="Z111" s="31" t="b">
        <f>IF(ISBLANK($Y21),VLOOKUP($G111,$H$217:Z$220,Z$99,FALSE),AND(VLOOKUP($G111,$H$217:Z$220,Z$99,FALSE),($Y21="yes")))</f>
        <v>0</v>
      </c>
      <c r="AA111" s="31" t="b">
        <f>IF(ISBLANK($Y21),VLOOKUP($G111,$H$217:AA$220,AA$99,FALSE),IF(ISBLANK($Z21),AND(VLOOKUP($G111,$H$217:AA$220,AA$99,FALSE),($Z21="yes")),AND(VLOOKUP($G111,$H$217:AA$220,AA$99,FALSE),($Z21="yes"),($Y21="yes"))))</f>
        <v>0</v>
      </c>
      <c r="AB111" s="31" t="b">
        <f>IF(ISBLANK($Y21),VLOOKUP($G111,$H$217:AB$220,AB$99,FALSE),AND(VLOOKUP($G111,$H$217:AB$220,AB$99,FALSE),($Y21="no")))</f>
        <v>0</v>
      </c>
      <c r="AC111" s="31" t="b">
        <f>IF(ISBLANK($Y21),VLOOKUP($G111,$H$217:AC$220,AC$99,FALSE),IF(ISBLANK($AB21),AND(VLOOKUP($G111,$H$217:AC$220,AC$99,FALSE),($Y21="no")),AND(VLOOKUP($G111,$H$217:AC$220,AC$99,FALSE),($Y21="no"),NOT(AU21))))</f>
        <v>0</v>
      </c>
      <c r="AD111" s="31" t="b">
        <f>IF(ISBLANK($Y21),VLOOKUP($G111,$H$217:AD$220,AD$99,FALSE),AND(VLOOKUP($G111,$H$217:AD$220,AD$99,FALSE),($Y21="no")))</f>
        <v>0</v>
      </c>
      <c r="AE111" s="31" t="b">
        <f>IF(ISBLANK($Y21),VLOOKUP($G111,$H$217:AE$220,AE$99,FALSE),AND(VLOOKUP($G111,$H$217:AE$220,AE$99,FALSE),($Y21="no"),($AD21&lt;&gt;"yes")))</f>
        <v>0</v>
      </c>
      <c r="AF111" s="31" t="b">
        <f>IF(ISBLANK($Y21),VLOOKUP($G111,$H$217:AF$220,AF$99,FALSE),AND(VLOOKUP($G111,$H$217:AF$220,AF$99,FALSE),($Y21="no"),($AD21="yes")))</f>
        <v>0</v>
      </c>
      <c r="AG111" s="31" t="b">
        <f>IF(ISBLANK($Y21),VLOOKUP($G111,$H$217:AG$220,AG$99,FALSE),AND(VLOOKUP($G111,$H$217:AG$220,AG$99,FALSE),($Y21="no"),($AD21="yes"),($AF21="Other")))</f>
        <v>0</v>
      </c>
      <c r="AH111" s="31" t="b">
        <f>IF(ISBLANK($Y21),VLOOKUP($G111,$H$217:AH$220,AH$99,FALSE),AND(VLOOKUP($G111,$H$217:AH$220,AH$99,FALSE),($Y21="no"),($AD21="yes")))</f>
        <v>0</v>
      </c>
      <c r="AI111" s="31" t="b">
        <f>IF(ISBLANK($Y21),VLOOKUP($G111,$H$217:AI$220,AI$99,FALSE),AND(VLOOKUP($G111,$H$217:AI$220,AI$99,FALSE),($Y21="no"),($AD21="yes"),($AH21="Other")))</f>
        <v>0</v>
      </c>
      <c r="AJ111" s="31" t="b">
        <f>IF(ISBLANK($Y21),VLOOKUP($G111,$H$217:AJ$220,AJ$99,FALSE),AND(VLOOKUP($G111,$H$217:AJ$220,AJ$99,FALSE),($Y21="no"),($AD21="yes"),($AH21="Other")))</f>
        <v>0</v>
      </c>
      <c r="AK111" s="31" t="b">
        <f>IF(ISBLANK($Y21),VLOOKUP($G111,$H$217:AK$220,AK$99,FALSE),AND(VLOOKUP($G111,$H$217:AK$220,AK$99,FALSE),($Y21="no"),($AD21="yes"),($AH21="Other")))</f>
        <v>0</v>
      </c>
      <c r="AL111" s="31" t="b">
        <f>IF(ISBLANK($Y21),VLOOKUP($G111,$H$217:AL$220,AL$99,FALSE),AND(VLOOKUP($G111,$H$217:AL$220,AL$99,FALSE),($Y21="no"),($AD21="yes"),($AH21="Other")))</f>
        <v>0</v>
      </c>
      <c r="AM111" s="31" t="b">
        <f>IF(ISBLANK($Y21),VLOOKUP($G111,$H$217:AM$220,AM$99,FALSE),AND(VLOOKUP($G111,$H$217:AM$220,AM$99,FALSE),($Y21="no"),($AD21="yes"),($AH21="Other")))</f>
        <v>0</v>
      </c>
      <c r="AN111" s="31" t="b">
        <f>IF(ISBLANK($Y21),VLOOKUP($G111,$H$217:AN$220,AN$99,FALSE),AND(VLOOKUP($G111,$H$217:AN$220,AN$99,FALSE),($Y21="no"),($AD21="yes"),($AH21="Other")))</f>
        <v>0</v>
      </c>
      <c r="AO111" s="31" t="b">
        <f>IF(ISBLANK($Y21),VLOOKUP($G111,$H$217:AO$220,AO$99,FALSE),AND(VLOOKUP($G111,$H$217:AO$220,AO$99,FALSE),($Y21="no"),($AD21="yes"),($AH21="Other")))</f>
        <v>0</v>
      </c>
      <c r="AP111" s="31" t="b">
        <f>IF(ISBLANK($Y21),VLOOKUP($G111,$H$217:AP$220,AP$99,FALSE),AND(VLOOKUP($G111,$H$217:AP$220,AP$99,FALSE),($Y21="no"),($AD21="yes"),($AH21="Other")))</f>
        <v>0</v>
      </c>
      <c r="AR111" s="3"/>
    </row>
    <row r="112" spans="7:44" ht="15">
      <c r="G112" s="30">
        <f t="shared" si="4"/>
        <v>0</v>
      </c>
      <c r="H112" s="30" t="b">
        <v>1</v>
      </c>
      <c r="I112" s="31" t="b">
        <f>VLOOKUP($G112,$H$217:I$220,I$99,FALSE)</f>
        <v>0</v>
      </c>
      <c r="J112" s="31" t="b">
        <f>VLOOKUP($G112,$H$217:J$220,J$99,FALSE)</f>
        <v>0</v>
      </c>
      <c r="K112" s="31" t="b">
        <f>VLOOKUP($G112,$H$217:K$220,K$99,FALSE)</f>
        <v>0</v>
      </c>
      <c r="L112" s="31" t="b">
        <f>VLOOKUP($G112,$H$217:L$220,L$99,FALSE)</f>
        <v>0</v>
      </c>
      <c r="M112" s="31" t="b">
        <f>VLOOKUP($G112,$H$217:M$220,M$99,FALSE)</f>
        <v>0</v>
      </c>
      <c r="N112" s="31" t="b">
        <f>VLOOKUP($G112,$H$217:N$220,N$99,FALSE)</f>
        <v>0</v>
      </c>
      <c r="O112" s="31" t="b">
        <f>VLOOKUP($G112,$H$217:O$220,O$99,FALSE)</f>
        <v>0</v>
      </c>
      <c r="P112" s="31" t="b">
        <f>VLOOKUP($G112,$H$217:P$220,P$99,FALSE)</f>
        <v>0</v>
      </c>
      <c r="Q112" s="31" t="b">
        <f>VLOOKUP($G112,$H$217:Q$220,Q$99,FALSE)</f>
        <v>0</v>
      </c>
      <c r="R112" s="31" t="b">
        <f>VLOOKUP($G112,$H$217:R$220,R$99,FALSE)</f>
        <v>0</v>
      </c>
      <c r="S112" s="31" t="b">
        <f>IF(ISBLANK($R22),VLOOKUP($G112,$H$217:S$220,S$99,FALSE),AND(VLOOKUP($G112,$H$217:S$220,S$99,FALSE),($R22="yes")))</f>
        <v>0</v>
      </c>
      <c r="T112" s="31" t="b">
        <f>IF(ISBLANK($R22),VLOOKUP($G112,$H$217:T$220,T$99,FALSE),AND(VLOOKUP($G112,$H$217:T$220,T$99,FALSE),($R22="yes")))</f>
        <v>0</v>
      </c>
      <c r="U112" s="31" t="b">
        <f>IF(ISBLANK($R22),VLOOKUP($G112,$H$217:U$220,U$99,FALSE),AND(VLOOKUP($G112,$H$217:U$220,U$99,FALSE),($R22="yes")))</f>
        <v>0</v>
      </c>
      <c r="V112" s="31" t="b">
        <f>VLOOKUP($G112,$H$217:V$220,V$99,FALSE)</f>
        <v>0</v>
      </c>
      <c r="W112" s="31" t="b">
        <f>IF(ISBLANK($V22),VLOOKUP($G112,$H$217:W$220,W$99,FALSE),AND(VLOOKUP($G112,$H$217:W$220,W$99,FALSE),($V22="yes")))</f>
        <v>0</v>
      </c>
      <c r="X112" s="31" t="b">
        <f>IF(ISBLANK($V22),VLOOKUP($G112,$H$217:X$220,X$99,FALSE),AND(VLOOKUP($G112,$H$217:X$220,X$99,FALSE),($V22="yes")))</f>
        <v>0</v>
      </c>
      <c r="Y112" s="31" t="b">
        <f>VLOOKUP($G112,$H$217:Y$220,Y$99,FALSE)</f>
        <v>0</v>
      </c>
      <c r="Z112" s="31" t="b">
        <f>IF(ISBLANK($Y22),VLOOKUP($G112,$H$217:Z$220,Z$99,FALSE),AND(VLOOKUP($G112,$H$217:Z$220,Z$99,FALSE),($Y22="yes")))</f>
        <v>0</v>
      </c>
      <c r="AA112" s="31" t="b">
        <f>IF(ISBLANK($Y22),VLOOKUP($G112,$H$217:AA$220,AA$99,FALSE),IF(ISBLANK($Z22),AND(VLOOKUP($G112,$H$217:AA$220,AA$99,FALSE),($Z22="yes")),AND(VLOOKUP($G112,$H$217:AA$220,AA$99,FALSE),($Z22="yes"),($Y22="yes"))))</f>
        <v>0</v>
      </c>
      <c r="AB112" s="31" t="b">
        <f>IF(ISBLANK($Y22),VLOOKUP($G112,$H$217:AB$220,AB$99,FALSE),AND(VLOOKUP($G112,$H$217:AB$220,AB$99,FALSE),($Y22="no")))</f>
        <v>0</v>
      </c>
      <c r="AC112" s="31" t="b">
        <f>IF(ISBLANK($Y22),VLOOKUP($G112,$H$217:AC$220,AC$99,FALSE),IF(ISBLANK($AB22),AND(VLOOKUP($G112,$H$217:AC$220,AC$99,FALSE),($Y22="no")),AND(VLOOKUP($G112,$H$217:AC$220,AC$99,FALSE),($Y22="no"),NOT(AU22))))</f>
        <v>0</v>
      </c>
      <c r="AD112" s="31" t="b">
        <f>IF(ISBLANK($Y22),VLOOKUP($G112,$H$217:AD$220,AD$99,FALSE),AND(VLOOKUP($G112,$H$217:AD$220,AD$99,FALSE),($Y22="no")))</f>
        <v>0</v>
      </c>
      <c r="AE112" s="31" t="b">
        <f>IF(ISBLANK($Y22),VLOOKUP($G112,$H$217:AE$220,AE$99,FALSE),AND(VLOOKUP($G112,$H$217:AE$220,AE$99,FALSE),($Y22="no"),($AD22&lt;&gt;"yes")))</f>
        <v>0</v>
      </c>
      <c r="AF112" s="31" t="b">
        <f>IF(ISBLANK($Y22),VLOOKUP($G112,$H$217:AF$220,AF$99,FALSE),AND(VLOOKUP($G112,$H$217:AF$220,AF$99,FALSE),($Y22="no"),($AD22="yes")))</f>
        <v>0</v>
      </c>
      <c r="AG112" s="31" t="b">
        <f>IF(ISBLANK($Y22),VLOOKUP($G112,$H$217:AG$220,AG$99,FALSE),AND(VLOOKUP($G112,$H$217:AG$220,AG$99,FALSE),($Y22="no"),($AD22="yes"),($AF22="Other")))</f>
        <v>0</v>
      </c>
      <c r="AH112" s="31" t="b">
        <f>IF(ISBLANK($Y22),VLOOKUP($G112,$H$217:AH$220,AH$99,FALSE),AND(VLOOKUP($G112,$H$217:AH$220,AH$99,FALSE),($Y22="no"),($AD22="yes")))</f>
        <v>0</v>
      </c>
      <c r="AI112" s="31" t="b">
        <f>IF(ISBLANK($Y22),VLOOKUP($G112,$H$217:AI$220,AI$99,FALSE),AND(VLOOKUP($G112,$H$217:AI$220,AI$99,FALSE),($Y22="no"),($AD22="yes"),($AH22="Other")))</f>
        <v>0</v>
      </c>
      <c r="AJ112" s="31" t="b">
        <f>IF(ISBLANK($Y22),VLOOKUP($G112,$H$217:AJ$220,AJ$99,FALSE),AND(VLOOKUP($G112,$H$217:AJ$220,AJ$99,FALSE),($Y22="no"),($AD22="yes"),($AH22="Other")))</f>
        <v>0</v>
      </c>
      <c r="AK112" s="31" t="b">
        <f>IF(ISBLANK($Y22),VLOOKUP($G112,$H$217:AK$220,AK$99,FALSE),AND(VLOOKUP($G112,$H$217:AK$220,AK$99,FALSE),($Y22="no"),($AD22="yes"),($AH22="Other")))</f>
        <v>0</v>
      </c>
      <c r="AL112" s="31" t="b">
        <f>IF(ISBLANK($Y22),VLOOKUP($G112,$H$217:AL$220,AL$99,FALSE),AND(VLOOKUP($G112,$H$217:AL$220,AL$99,FALSE),($Y22="no"),($AD22="yes"),($AH22="Other")))</f>
        <v>0</v>
      </c>
      <c r="AM112" s="31" t="b">
        <f>IF(ISBLANK($Y22),VLOOKUP($G112,$H$217:AM$220,AM$99,FALSE),AND(VLOOKUP($G112,$H$217:AM$220,AM$99,FALSE),($Y22="no"),($AD22="yes"),($AH22="Other")))</f>
        <v>0</v>
      </c>
      <c r="AN112" s="31" t="b">
        <f>IF(ISBLANK($Y22),VLOOKUP($G112,$H$217:AN$220,AN$99,FALSE),AND(VLOOKUP($G112,$H$217:AN$220,AN$99,FALSE),($Y22="no"),($AD22="yes"),($AH22="Other")))</f>
        <v>0</v>
      </c>
      <c r="AO112" s="31" t="b">
        <f>IF(ISBLANK($Y22),VLOOKUP($G112,$H$217:AO$220,AO$99,FALSE),AND(VLOOKUP($G112,$H$217:AO$220,AO$99,FALSE),($Y22="no"),($AD22="yes"),($AH22="Other")))</f>
        <v>0</v>
      </c>
      <c r="AP112" s="31" t="b">
        <f>IF(ISBLANK($Y22),VLOOKUP($G112,$H$217:AP$220,AP$99,FALSE),AND(VLOOKUP($G112,$H$217:AP$220,AP$99,FALSE),($Y22="no"),($AD22="yes"),($AH22="Other")))</f>
        <v>0</v>
      </c>
      <c r="AR112" s="3"/>
    </row>
    <row r="113" spans="7:44" ht="15">
      <c r="G113" s="30">
        <f t="shared" si="4"/>
        <v>0</v>
      </c>
      <c r="H113" s="30" t="b">
        <v>1</v>
      </c>
      <c r="I113" s="31" t="b">
        <f>VLOOKUP($G113,$H$217:I$220,I$99,FALSE)</f>
        <v>0</v>
      </c>
      <c r="J113" s="31" t="b">
        <f>VLOOKUP($G113,$H$217:J$220,J$99,FALSE)</f>
        <v>0</v>
      </c>
      <c r="K113" s="31" t="b">
        <f>VLOOKUP($G113,$H$217:K$220,K$99,FALSE)</f>
        <v>0</v>
      </c>
      <c r="L113" s="31" t="b">
        <f>VLOOKUP($G113,$H$217:L$220,L$99,FALSE)</f>
        <v>0</v>
      </c>
      <c r="M113" s="31" t="b">
        <f>VLOOKUP($G113,$H$217:M$220,M$99,FALSE)</f>
        <v>0</v>
      </c>
      <c r="N113" s="31" t="b">
        <f>VLOOKUP($G113,$H$217:N$220,N$99,FALSE)</f>
        <v>0</v>
      </c>
      <c r="O113" s="31" t="b">
        <f>VLOOKUP($G113,$H$217:O$220,O$99,FALSE)</f>
        <v>0</v>
      </c>
      <c r="P113" s="31" t="b">
        <f>VLOOKUP($G113,$H$217:P$220,P$99,FALSE)</f>
        <v>0</v>
      </c>
      <c r="Q113" s="31" t="b">
        <f>VLOOKUP($G113,$H$217:Q$220,Q$99,FALSE)</f>
        <v>0</v>
      </c>
      <c r="R113" s="31" t="b">
        <f>VLOOKUP($G113,$H$217:R$220,R$99,FALSE)</f>
        <v>0</v>
      </c>
      <c r="S113" s="31" t="b">
        <f>IF(ISBLANK($R23),VLOOKUP($G113,$H$217:S$220,S$99,FALSE),AND(VLOOKUP($G113,$H$217:S$220,S$99,FALSE),($R23="yes")))</f>
        <v>0</v>
      </c>
      <c r="T113" s="31" t="b">
        <f>IF(ISBLANK($R23),VLOOKUP($G113,$H$217:T$220,T$99,FALSE),AND(VLOOKUP($G113,$H$217:T$220,T$99,FALSE),($R23="yes")))</f>
        <v>0</v>
      </c>
      <c r="U113" s="31" t="b">
        <f>IF(ISBLANK($R23),VLOOKUP($G113,$H$217:U$220,U$99,FALSE),AND(VLOOKUP($G113,$H$217:U$220,U$99,FALSE),($R23="yes")))</f>
        <v>0</v>
      </c>
      <c r="V113" s="31" t="b">
        <f>VLOOKUP($G113,$H$217:V$220,V$99,FALSE)</f>
        <v>0</v>
      </c>
      <c r="W113" s="31" t="b">
        <f>IF(ISBLANK($V23),VLOOKUP($G113,$H$217:W$220,W$99,FALSE),AND(VLOOKUP($G113,$H$217:W$220,W$99,FALSE),($V23="yes")))</f>
        <v>0</v>
      </c>
      <c r="X113" s="31" t="b">
        <f>IF(ISBLANK($V23),VLOOKUP($G113,$H$217:X$220,X$99,FALSE),AND(VLOOKUP($G113,$H$217:X$220,X$99,FALSE),($V23="yes")))</f>
        <v>0</v>
      </c>
      <c r="Y113" s="31" t="b">
        <f>VLOOKUP($G113,$H$217:Y$220,Y$99,FALSE)</f>
        <v>0</v>
      </c>
      <c r="Z113" s="31" t="b">
        <f>IF(ISBLANK($Y23),VLOOKUP($G113,$H$217:Z$220,Z$99,FALSE),AND(VLOOKUP($G113,$H$217:Z$220,Z$99,FALSE),($Y23="yes")))</f>
        <v>0</v>
      </c>
      <c r="AA113" s="31" t="b">
        <f>IF(ISBLANK($Y23),VLOOKUP($G113,$H$217:AA$220,AA$99,FALSE),IF(ISBLANK($Z23),AND(VLOOKUP($G113,$H$217:AA$220,AA$99,FALSE),($Z23="yes")),AND(VLOOKUP($G113,$H$217:AA$220,AA$99,FALSE),($Z23="yes"),($Y23="yes"))))</f>
        <v>0</v>
      </c>
      <c r="AB113" s="31" t="b">
        <f>IF(ISBLANK($Y23),VLOOKUP($G113,$H$217:AB$220,AB$99,FALSE),AND(VLOOKUP($G113,$H$217:AB$220,AB$99,FALSE),($Y23="no")))</f>
        <v>0</v>
      </c>
      <c r="AC113" s="31" t="b">
        <f>IF(ISBLANK($Y23),VLOOKUP($G113,$H$217:AC$220,AC$99,FALSE),IF(ISBLANK($AB23),AND(VLOOKUP($G113,$H$217:AC$220,AC$99,FALSE),($Y23="no")),AND(VLOOKUP($G113,$H$217:AC$220,AC$99,FALSE),($Y23="no"),NOT(AU23))))</f>
        <v>0</v>
      </c>
      <c r="AD113" s="31" t="b">
        <f>IF(ISBLANK($Y23),VLOOKUP($G113,$H$217:AD$220,AD$99,FALSE),AND(VLOOKUP($G113,$H$217:AD$220,AD$99,FALSE),($Y23="no")))</f>
        <v>0</v>
      </c>
      <c r="AE113" s="31" t="b">
        <f>IF(ISBLANK($Y23),VLOOKUP($G113,$H$217:AE$220,AE$99,FALSE),AND(VLOOKUP($G113,$H$217:AE$220,AE$99,FALSE),($Y23="no"),($AD23&lt;&gt;"yes")))</f>
        <v>0</v>
      </c>
      <c r="AF113" s="31" t="b">
        <f>IF(ISBLANK($Y23),VLOOKUP($G113,$H$217:AF$220,AF$99,FALSE),AND(VLOOKUP($G113,$H$217:AF$220,AF$99,FALSE),($Y23="no"),($AD23="yes")))</f>
        <v>0</v>
      </c>
      <c r="AG113" s="31" t="b">
        <f>IF(ISBLANK($Y23),VLOOKUP($G113,$H$217:AG$220,AG$99,FALSE),AND(VLOOKUP($G113,$H$217:AG$220,AG$99,FALSE),($Y23="no"),($AD23="yes"),($AF23="Other")))</f>
        <v>0</v>
      </c>
      <c r="AH113" s="31" t="b">
        <f>IF(ISBLANK($Y23),VLOOKUP($G113,$H$217:AH$220,AH$99,FALSE),AND(VLOOKUP($G113,$H$217:AH$220,AH$99,FALSE),($Y23="no"),($AD23="yes")))</f>
        <v>0</v>
      </c>
      <c r="AI113" s="31" t="b">
        <f>IF(ISBLANK($Y23),VLOOKUP($G113,$H$217:AI$220,AI$99,FALSE),AND(VLOOKUP($G113,$H$217:AI$220,AI$99,FALSE),($Y23="no"),($AD23="yes"),($AH23="Other")))</f>
        <v>0</v>
      </c>
      <c r="AJ113" s="31" t="b">
        <f>IF(ISBLANK($Y23),VLOOKUP($G113,$H$217:AJ$220,AJ$99,FALSE),AND(VLOOKUP($G113,$H$217:AJ$220,AJ$99,FALSE),($Y23="no"),($AD23="yes"),($AH23="Other")))</f>
        <v>0</v>
      </c>
      <c r="AK113" s="31" t="b">
        <f>IF(ISBLANK($Y23),VLOOKUP($G113,$H$217:AK$220,AK$99,FALSE),AND(VLOOKUP($G113,$H$217:AK$220,AK$99,FALSE),($Y23="no"),($AD23="yes"),($AH23="Other")))</f>
        <v>0</v>
      </c>
      <c r="AL113" s="31" t="b">
        <f>IF(ISBLANK($Y23),VLOOKUP($G113,$H$217:AL$220,AL$99,FALSE),AND(VLOOKUP($G113,$H$217:AL$220,AL$99,FALSE),($Y23="no"),($AD23="yes"),($AH23="Other")))</f>
        <v>0</v>
      </c>
      <c r="AM113" s="31" t="b">
        <f>IF(ISBLANK($Y23),VLOOKUP($G113,$H$217:AM$220,AM$99,FALSE),AND(VLOOKUP($G113,$H$217:AM$220,AM$99,FALSE),($Y23="no"),($AD23="yes"),($AH23="Other")))</f>
        <v>0</v>
      </c>
      <c r="AN113" s="31" t="b">
        <f>IF(ISBLANK($Y23),VLOOKUP($G113,$H$217:AN$220,AN$99,FALSE),AND(VLOOKUP($G113,$H$217:AN$220,AN$99,FALSE),($Y23="no"),($AD23="yes"),($AH23="Other")))</f>
        <v>0</v>
      </c>
      <c r="AO113" s="31" t="b">
        <f>IF(ISBLANK($Y23),VLOOKUP($G113,$H$217:AO$220,AO$99,FALSE),AND(VLOOKUP($G113,$H$217:AO$220,AO$99,FALSE),($Y23="no"),($AD23="yes"),($AH23="Other")))</f>
        <v>0</v>
      </c>
      <c r="AP113" s="31" t="b">
        <f>IF(ISBLANK($Y23),VLOOKUP($G113,$H$217:AP$220,AP$99,FALSE),AND(VLOOKUP($G113,$H$217:AP$220,AP$99,FALSE),($Y23="no"),($AD23="yes"),($AH23="Other")))</f>
        <v>0</v>
      </c>
      <c r="AR113" s="3"/>
    </row>
    <row r="114" spans="7:44" ht="15">
      <c r="G114" s="30">
        <f t="shared" si="4"/>
        <v>0</v>
      </c>
      <c r="H114" s="30" t="b">
        <v>1</v>
      </c>
      <c r="I114" s="31" t="b">
        <f>VLOOKUP($G114,$H$217:I$220,I$99,FALSE)</f>
        <v>0</v>
      </c>
      <c r="J114" s="31" t="b">
        <f>VLOOKUP($G114,$H$217:J$220,J$99,FALSE)</f>
        <v>0</v>
      </c>
      <c r="K114" s="31" t="b">
        <f>VLOOKUP($G114,$H$217:K$220,K$99,FALSE)</f>
        <v>0</v>
      </c>
      <c r="L114" s="31" t="b">
        <f>VLOOKUP($G114,$H$217:L$220,L$99,FALSE)</f>
        <v>0</v>
      </c>
      <c r="M114" s="31" t="b">
        <f>VLOOKUP($G114,$H$217:M$220,M$99,FALSE)</f>
        <v>0</v>
      </c>
      <c r="N114" s="31" t="b">
        <f>VLOOKUP($G114,$H$217:N$220,N$99,FALSE)</f>
        <v>0</v>
      </c>
      <c r="O114" s="31" t="b">
        <f>VLOOKUP($G114,$H$217:O$220,O$99,FALSE)</f>
        <v>0</v>
      </c>
      <c r="P114" s="31" t="b">
        <f>VLOOKUP($G114,$H$217:P$220,P$99,FALSE)</f>
        <v>0</v>
      </c>
      <c r="Q114" s="31" t="b">
        <f>VLOOKUP($G114,$H$217:Q$220,Q$99,FALSE)</f>
        <v>0</v>
      </c>
      <c r="R114" s="31" t="b">
        <f>VLOOKUP($G114,$H$217:R$220,R$99,FALSE)</f>
        <v>0</v>
      </c>
      <c r="S114" s="31" t="b">
        <f>IF(ISBLANK($R24),VLOOKUP($G114,$H$217:S$220,S$99,FALSE),AND(VLOOKUP($G114,$H$217:S$220,S$99,FALSE),($R24="yes")))</f>
        <v>0</v>
      </c>
      <c r="T114" s="31" t="b">
        <f>IF(ISBLANK($R24),VLOOKUP($G114,$H$217:T$220,T$99,FALSE),AND(VLOOKUP($G114,$H$217:T$220,T$99,FALSE),($R24="yes")))</f>
        <v>0</v>
      </c>
      <c r="U114" s="31" t="b">
        <f>IF(ISBLANK($R24),VLOOKUP($G114,$H$217:U$220,U$99,FALSE),AND(VLOOKUP($G114,$H$217:U$220,U$99,FALSE),($R24="yes")))</f>
        <v>0</v>
      </c>
      <c r="V114" s="31" t="b">
        <f>VLOOKUP($G114,$H$217:V$220,V$99,FALSE)</f>
        <v>0</v>
      </c>
      <c r="W114" s="31" t="b">
        <f>IF(ISBLANK($V24),VLOOKUP($G114,$H$217:W$220,W$99,FALSE),AND(VLOOKUP($G114,$H$217:W$220,W$99,FALSE),($V24="yes")))</f>
        <v>0</v>
      </c>
      <c r="X114" s="31" t="b">
        <f>IF(ISBLANK($V24),VLOOKUP($G114,$H$217:X$220,X$99,FALSE),AND(VLOOKUP($G114,$H$217:X$220,X$99,FALSE),($V24="yes")))</f>
        <v>0</v>
      </c>
      <c r="Y114" s="31" t="b">
        <f>VLOOKUP($G114,$H$217:Y$220,Y$99,FALSE)</f>
        <v>0</v>
      </c>
      <c r="Z114" s="31" t="b">
        <f>IF(ISBLANK($Y24),VLOOKUP($G114,$H$217:Z$220,Z$99,FALSE),AND(VLOOKUP($G114,$H$217:Z$220,Z$99,FALSE),($Y24="yes")))</f>
        <v>0</v>
      </c>
      <c r="AA114" s="31" t="b">
        <f>IF(ISBLANK($Y24),VLOOKUP($G114,$H$217:AA$220,AA$99,FALSE),IF(ISBLANK($Z24),AND(VLOOKUP($G114,$H$217:AA$220,AA$99,FALSE),($Z24="yes")),AND(VLOOKUP($G114,$H$217:AA$220,AA$99,FALSE),($Z24="yes"),($Y24="yes"))))</f>
        <v>0</v>
      </c>
      <c r="AB114" s="31" t="b">
        <f>IF(ISBLANK($Y24),VLOOKUP($G114,$H$217:AB$220,AB$99,FALSE),AND(VLOOKUP($G114,$H$217:AB$220,AB$99,FALSE),($Y24="no")))</f>
        <v>0</v>
      </c>
      <c r="AC114" s="31" t="b">
        <f>IF(ISBLANK($Y24),VLOOKUP($G114,$H$217:AC$220,AC$99,FALSE),IF(ISBLANK($AB24),AND(VLOOKUP($G114,$H$217:AC$220,AC$99,FALSE),($Y24="no")),AND(VLOOKUP($G114,$H$217:AC$220,AC$99,FALSE),($Y24="no"),NOT(AU24))))</f>
        <v>0</v>
      </c>
      <c r="AD114" s="31" t="b">
        <f>IF(ISBLANK($Y24),VLOOKUP($G114,$H$217:AD$220,AD$99,FALSE),AND(VLOOKUP($G114,$H$217:AD$220,AD$99,FALSE),($Y24="no")))</f>
        <v>0</v>
      </c>
      <c r="AE114" s="31" t="b">
        <f>IF(ISBLANK($Y24),VLOOKUP($G114,$H$217:AE$220,AE$99,FALSE),AND(VLOOKUP($G114,$H$217:AE$220,AE$99,FALSE),($Y24="no"),($AD24&lt;&gt;"yes")))</f>
        <v>0</v>
      </c>
      <c r="AF114" s="31" t="b">
        <f>IF(ISBLANK($Y24),VLOOKUP($G114,$H$217:AF$220,AF$99,FALSE),AND(VLOOKUP($G114,$H$217:AF$220,AF$99,FALSE),($Y24="no"),($AD24="yes")))</f>
        <v>0</v>
      </c>
      <c r="AG114" s="31" t="b">
        <f>IF(ISBLANK($Y24),VLOOKUP($G114,$H$217:AG$220,AG$99,FALSE),AND(VLOOKUP($G114,$H$217:AG$220,AG$99,FALSE),($Y24="no"),($AD24="yes"),($AF24="Other")))</f>
        <v>0</v>
      </c>
      <c r="AH114" s="31" t="b">
        <f>IF(ISBLANK($Y24),VLOOKUP($G114,$H$217:AH$220,AH$99,FALSE),AND(VLOOKUP($G114,$H$217:AH$220,AH$99,FALSE),($Y24="no"),($AD24="yes")))</f>
        <v>0</v>
      </c>
      <c r="AI114" s="31" t="b">
        <f>IF(ISBLANK($Y24),VLOOKUP($G114,$H$217:AI$220,AI$99,FALSE),AND(VLOOKUP($G114,$H$217:AI$220,AI$99,FALSE),($Y24="no"),($AD24="yes"),($AH24="Other")))</f>
        <v>0</v>
      </c>
      <c r="AJ114" s="31" t="b">
        <f>IF(ISBLANK($Y24),VLOOKUP($G114,$H$217:AJ$220,AJ$99,FALSE),AND(VLOOKUP($G114,$H$217:AJ$220,AJ$99,FALSE),($Y24="no"),($AD24="yes"),($AH24="Other")))</f>
        <v>0</v>
      </c>
      <c r="AK114" s="31" t="b">
        <f>IF(ISBLANK($Y24),VLOOKUP($G114,$H$217:AK$220,AK$99,FALSE),AND(VLOOKUP($G114,$H$217:AK$220,AK$99,FALSE),($Y24="no"),($AD24="yes"),($AH24="Other")))</f>
        <v>0</v>
      </c>
      <c r="AL114" s="31" t="b">
        <f>IF(ISBLANK($Y24),VLOOKUP($G114,$H$217:AL$220,AL$99,FALSE),AND(VLOOKUP($G114,$H$217:AL$220,AL$99,FALSE),($Y24="no"),($AD24="yes"),($AH24="Other")))</f>
        <v>0</v>
      </c>
      <c r="AM114" s="31" t="b">
        <f>IF(ISBLANK($Y24),VLOOKUP($G114,$H$217:AM$220,AM$99,FALSE),AND(VLOOKUP($G114,$H$217:AM$220,AM$99,FALSE),($Y24="no"),($AD24="yes"),($AH24="Other")))</f>
        <v>0</v>
      </c>
      <c r="AN114" s="31" t="b">
        <f>IF(ISBLANK($Y24),VLOOKUP($G114,$H$217:AN$220,AN$99,FALSE),AND(VLOOKUP($G114,$H$217:AN$220,AN$99,FALSE),($Y24="no"),($AD24="yes"),($AH24="Other")))</f>
        <v>0</v>
      </c>
      <c r="AO114" s="31" t="b">
        <f>IF(ISBLANK($Y24),VLOOKUP($G114,$H$217:AO$220,AO$99,FALSE),AND(VLOOKUP($G114,$H$217:AO$220,AO$99,FALSE),($Y24="no"),($AD24="yes"),($AH24="Other")))</f>
        <v>0</v>
      </c>
      <c r="AP114" s="31" t="b">
        <f>IF(ISBLANK($Y24),VLOOKUP($G114,$H$217:AP$220,AP$99,FALSE),AND(VLOOKUP($G114,$H$217:AP$220,AP$99,FALSE),($Y24="no"),($AD24="yes"),($AH24="Other")))</f>
        <v>0</v>
      </c>
      <c r="AR114" s="3"/>
    </row>
    <row r="115" spans="7:44" ht="15">
      <c r="G115" s="30">
        <f t="shared" si="4"/>
        <v>0</v>
      </c>
      <c r="H115" s="30" t="b">
        <v>1</v>
      </c>
      <c r="I115" s="31" t="b">
        <f>VLOOKUP($G115,$H$217:I$220,I$99,FALSE)</f>
        <v>0</v>
      </c>
      <c r="J115" s="31" t="b">
        <f>VLOOKUP($G115,$H$217:J$220,J$99,FALSE)</f>
        <v>0</v>
      </c>
      <c r="K115" s="31" t="b">
        <f>VLOOKUP($G115,$H$217:K$220,K$99,FALSE)</f>
        <v>0</v>
      </c>
      <c r="L115" s="31" t="b">
        <f>VLOOKUP($G115,$H$217:L$220,L$99,FALSE)</f>
        <v>0</v>
      </c>
      <c r="M115" s="31" t="b">
        <f>VLOOKUP($G115,$H$217:M$220,M$99,FALSE)</f>
        <v>0</v>
      </c>
      <c r="N115" s="31" t="b">
        <f>VLOOKUP($G115,$H$217:N$220,N$99,FALSE)</f>
        <v>0</v>
      </c>
      <c r="O115" s="31" t="b">
        <f>VLOOKUP($G115,$H$217:O$220,O$99,FALSE)</f>
        <v>0</v>
      </c>
      <c r="P115" s="31" t="b">
        <f>VLOOKUP($G115,$H$217:P$220,P$99,FALSE)</f>
        <v>0</v>
      </c>
      <c r="Q115" s="31" t="b">
        <f>VLOOKUP($G115,$H$217:Q$220,Q$99,FALSE)</f>
        <v>0</v>
      </c>
      <c r="R115" s="31" t="b">
        <f>VLOOKUP($G115,$H$217:R$220,R$99,FALSE)</f>
        <v>0</v>
      </c>
      <c r="S115" s="31" t="b">
        <f>IF(ISBLANK($R25),VLOOKUP($G115,$H$217:S$220,S$99,FALSE),AND(VLOOKUP($G115,$H$217:S$220,S$99,FALSE),($R25="yes")))</f>
        <v>0</v>
      </c>
      <c r="T115" s="31" t="b">
        <f>IF(ISBLANK($R25),VLOOKUP($G115,$H$217:T$220,T$99,FALSE),AND(VLOOKUP($G115,$H$217:T$220,T$99,FALSE),($R25="yes")))</f>
        <v>0</v>
      </c>
      <c r="U115" s="31" t="b">
        <f>IF(ISBLANK($R25),VLOOKUP($G115,$H$217:U$220,U$99,FALSE),AND(VLOOKUP($G115,$H$217:U$220,U$99,FALSE),($R25="yes")))</f>
        <v>0</v>
      </c>
      <c r="V115" s="31" t="b">
        <f>VLOOKUP($G115,$H$217:V$220,V$99,FALSE)</f>
        <v>0</v>
      </c>
      <c r="W115" s="31" t="b">
        <f>IF(ISBLANK($V25),VLOOKUP($G115,$H$217:W$220,W$99,FALSE),AND(VLOOKUP($G115,$H$217:W$220,W$99,FALSE),($V25="yes")))</f>
        <v>0</v>
      </c>
      <c r="X115" s="31" t="b">
        <f>IF(ISBLANK($V25),VLOOKUP($G115,$H$217:X$220,X$99,FALSE),AND(VLOOKUP($G115,$H$217:X$220,X$99,FALSE),($V25="yes")))</f>
        <v>0</v>
      </c>
      <c r="Y115" s="31" t="b">
        <f>VLOOKUP($G115,$H$217:Y$220,Y$99,FALSE)</f>
        <v>0</v>
      </c>
      <c r="Z115" s="31" t="b">
        <f>IF(ISBLANK($Y25),VLOOKUP($G115,$H$217:Z$220,Z$99,FALSE),AND(VLOOKUP($G115,$H$217:Z$220,Z$99,FALSE),($Y25="yes")))</f>
        <v>0</v>
      </c>
      <c r="AA115" s="31" t="b">
        <f>IF(ISBLANK($Y25),VLOOKUP($G115,$H$217:AA$220,AA$99,FALSE),IF(ISBLANK($Z25),AND(VLOOKUP($G115,$H$217:AA$220,AA$99,FALSE),($Z25="yes")),AND(VLOOKUP($G115,$H$217:AA$220,AA$99,FALSE),($Z25="yes"),($Y25="yes"))))</f>
        <v>0</v>
      </c>
      <c r="AB115" s="31" t="b">
        <f>IF(ISBLANK($Y25),VLOOKUP($G115,$H$217:AB$220,AB$99,FALSE),AND(VLOOKUP($G115,$H$217:AB$220,AB$99,FALSE),($Y25="no")))</f>
        <v>0</v>
      </c>
      <c r="AC115" s="31" t="b">
        <f>IF(ISBLANK($Y25),VLOOKUP($G115,$H$217:AC$220,AC$99,FALSE),IF(ISBLANK($AB25),AND(VLOOKUP($G115,$H$217:AC$220,AC$99,FALSE),($Y25="no")),AND(VLOOKUP($G115,$H$217:AC$220,AC$99,FALSE),($Y25="no"),NOT(AU25))))</f>
        <v>0</v>
      </c>
      <c r="AD115" s="31" t="b">
        <f>IF(ISBLANK($Y25),VLOOKUP($G115,$H$217:AD$220,AD$99,FALSE),AND(VLOOKUP($G115,$H$217:AD$220,AD$99,FALSE),($Y25="no")))</f>
        <v>0</v>
      </c>
      <c r="AE115" s="31" t="b">
        <f>IF(ISBLANK($Y25),VLOOKUP($G115,$H$217:AE$220,AE$99,FALSE),AND(VLOOKUP($G115,$H$217:AE$220,AE$99,FALSE),($Y25="no"),($AD25&lt;&gt;"yes")))</f>
        <v>0</v>
      </c>
      <c r="AF115" s="31" t="b">
        <f>IF(ISBLANK($Y25),VLOOKUP($G115,$H$217:AF$220,AF$99,FALSE),AND(VLOOKUP($G115,$H$217:AF$220,AF$99,FALSE),($Y25="no"),($AD25="yes")))</f>
        <v>0</v>
      </c>
      <c r="AG115" s="31" t="b">
        <f>IF(ISBLANK($Y25),VLOOKUP($G115,$H$217:AG$220,AG$99,FALSE),AND(VLOOKUP($G115,$H$217:AG$220,AG$99,FALSE),($Y25="no"),($AD25="yes"),($AF25="Other")))</f>
        <v>0</v>
      </c>
      <c r="AH115" s="31" t="b">
        <f>IF(ISBLANK($Y25),VLOOKUP($G115,$H$217:AH$220,AH$99,FALSE),AND(VLOOKUP($G115,$H$217:AH$220,AH$99,FALSE),($Y25="no"),($AD25="yes")))</f>
        <v>0</v>
      </c>
      <c r="AI115" s="31" t="b">
        <f>IF(ISBLANK($Y25),VLOOKUP($G115,$H$217:AI$220,AI$99,FALSE),AND(VLOOKUP($G115,$H$217:AI$220,AI$99,FALSE),($Y25="no"),($AD25="yes"),($AH25="Other")))</f>
        <v>0</v>
      </c>
      <c r="AJ115" s="31" t="b">
        <f>IF(ISBLANK($Y25),VLOOKUP($G115,$H$217:AJ$220,AJ$99,FALSE),AND(VLOOKUP($G115,$H$217:AJ$220,AJ$99,FALSE),($Y25="no"),($AD25="yes"),($AH25="Other")))</f>
        <v>0</v>
      </c>
      <c r="AK115" s="31" t="b">
        <f>IF(ISBLANK($Y25),VLOOKUP($G115,$H$217:AK$220,AK$99,FALSE),AND(VLOOKUP($G115,$H$217:AK$220,AK$99,FALSE),($Y25="no"),($AD25="yes"),($AH25="Other")))</f>
        <v>0</v>
      </c>
      <c r="AL115" s="31" t="b">
        <f>IF(ISBLANK($Y25),VLOOKUP($G115,$H$217:AL$220,AL$99,FALSE),AND(VLOOKUP($G115,$H$217:AL$220,AL$99,FALSE),($Y25="no"),($AD25="yes"),($AH25="Other")))</f>
        <v>0</v>
      </c>
      <c r="AM115" s="31" t="b">
        <f>IF(ISBLANK($Y25),VLOOKUP($G115,$H$217:AM$220,AM$99,FALSE),AND(VLOOKUP($G115,$H$217:AM$220,AM$99,FALSE),($Y25="no"),($AD25="yes"),($AH25="Other")))</f>
        <v>0</v>
      </c>
      <c r="AN115" s="31" t="b">
        <f>IF(ISBLANK($Y25),VLOOKUP($G115,$H$217:AN$220,AN$99,FALSE),AND(VLOOKUP($G115,$H$217:AN$220,AN$99,FALSE),($Y25="no"),($AD25="yes"),($AH25="Other")))</f>
        <v>0</v>
      </c>
      <c r="AO115" s="31" t="b">
        <f>IF(ISBLANK($Y25),VLOOKUP($G115,$H$217:AO$220,AO$99,FALSE),AND(VLOOKUP($G115,$H$217:AO$220,AO$99,FALSE),($Y25="no"),($AD25="yes"),($AH25="Other")))</f>
        <v>0</v>
      </c>
      <c r="AP115" s="31" t="b">
        <f>IF(ISBLANK($Y25),VLOOKUP($G115,$H$217:AP$220,AP$99,FALSE),AND(VLOOKUP($G115,$H$217:AP$220,AP$99,FALSE),($Y25="no"),($AD25="yes"),($AH25="Other")))</f>
        <v>0</v>
      </c>
      <c r="AR115" s="3"/>
    </row>
    <row r="116" spans="7:44" ht="15">
      <c r="G116" s="30">
        <f t="shared" si="4"/>
        <v>0</v>
      </c>
      <c r="H116" s="30" t="b">
        <v>1</v>
      </c>
      <c r="I116" s="31" t="b">
        <f>VLOOKUP($G116,$H$217:I$220,I$99,FALSE)</f>
        <v>0</v>
      </c>
      <c r="J116" s="31" t="b">
        <f>VLOOKUP($G116,$H$217:J$220,J$99,FALSE)</f>
        <v>0</v>
      </c>
      <c r="K116" s="31" t="b">
        <f>VLOOKUP($G116,$H$217:K$220,K$99,FALSE)</f>
        <v>0</v>
      </c>
      <c r="L116" s="31" t="b">
        <f>VLOOKUP($G116,$H$217:L$220,L$99,FALSE)</f>
        <v>0</v>
      </c>
      <c r="M116" s="31" t="b">
        <f>VLOOKUP($G116,$H$217:M$220,M$99,FALSE)</f>
        <v>0</v>
      </c>
      <c r="N116" s="31" t="b">
        <f>VLOOKUP($G116,$H$217:N$220,N$99,FALSE)</f>
        <v>0</v>
      </c>
      <c r="O116" s="31" t="b">
        <f>VLOOKUP($G116,$H$217:O$220,O$99,FALSE)</f>
        <v>0</v>
      </c>
      <c r="P116" s="31" t="b">
        <f>VLOOKUP($G116,$H$217:P$220,P$99,FALSE)</f>
        <v>0</v>
      </c>
      <c r="Q116" s="31" t="b">
        <f>VLOOKUP($G116,$H$217:Q$220,Q$99,FALSE)</f>
        <v>0</v>
      </c>
      <c r="R116" s="31" t="b">
        <f>VLOOKUP($G116,$H$217:R$220,R$99,FALSE)</f>
        <v>0</v>
      </c>
      <c r="S116" s="31" t="b">
        <f>IF(ISBLANK($R26),VLOOKUP($G116,$H$217:S$220,S$99,FALSE),AND(VLOOKUP($G116,$H$217:S$220,S$99,FALSE),($R26="yes")))</f>
        <v>0</v>
      </c>
      <c r="T116" s="31" t="b">
        <f>IF(ISBLANK($R26),VLOOKUP($G116,$H$217:T$220,T$99,FALSE),AND(VLOOKUP($G116,$H$217:T$220,T$99,FALSE),($R26="yes")))</f>
        <v>0</v>
      </c>
      <c r="U116" s="31" t="b">
        <f>IF(ISBLANK($R26),VLOOKUP($G116,$H$217:U$220,U$99,FALSE),AND(VLOOKUP($G116,$H$217:U$220,U$99,FALSE),($R26="yes")))</f>
        <v>0</v>
      </c>
      <c r="V116" s="31" t="b">
        <f>VLOOKUP($G116,$H$217:V$220,V$99,FALSE)</f>
        <v>0</v>
      </c>
      <c r="W116" s="31" t="b">
        <f>IF(ISBLANK($V26),VLOOKUP($G116,$H$217:W$220,W$99,FALSE),AND(VLOOKUP($G116,$H$217:W$220,W$99,FALSE),($V26="yes")))</f>
        <v>0</v>
      </c>
      <c r="X116" s="31" t="b">
        <f>IF(ISBLANK($V26),VLOOKUP($G116,$H$217:X$220,X$99,FALSE),AND(VLOOKUP($G116,$H$217:X$220,X$99,FALSE),($V26="yes")))</f>
        <v>0</v>
      </c>
      <c r="Y116" s="31" t="b">
        <f>VLOOKUP($G116,$H$217:Y$220,Y$99,FALSE)</f>
        <v>0</v>
      </c>
      <c r="Z116" s="31" t="b">
        <f>IF(ISBLANK($Y26),VLOOKUP($G116,$H$217:Z$220,Z$99,FALSE),AND(VLOOKUP($G116,$H$217:Z$220,Z$99,FALSE),($Y26="yes")))</f>
        <v>0</v>
      </c>
      <c r="AA116" s="31" t="b">
        <f>IF(ISBLANK($Y26),VLOOKUP($G116,$H$217:AA$220,AA$99,FALSE),IF(ISBLANK($Z26),AND(VLOOKUP($G116,$H$217:AA$220,AA$99,FALSE),($Z26="yes")),AND(VLOOKUP($G116,$H$217:AA$220,AA$99,FALSE),($Z26="yes"),($Y26="yes"))))</f>
        <v>0</v>
      </c>
      <c r="AB116" s="31" t="b">
        <f>IF(ISBLANK($Y26),VLOOKUP($G116,$H$217:AB$220,AB$99,FALSE),AND(VLOOKUP($G116,$H$217:AB$220,AB$99,FALSE),($Y26="no")))</f>
        <v>0</v>
      </c>
      <c r="AC116" s="31" t="b">
        <f>IF(ISBLANK($Y26),VLOOKUP($G116,$H$217:AC$220,AC$99,FALSE),IF(ISBLANK($AB26),AND(VLOOKUP($G116,$H$217:AC$220,AC$99,FALSE),($Y26="no")),AND(VLOOKUP($G116,$H$217:AC$220,AC$99,FALSE),($Y26="no"),NOT(AU26))))</f>
        <v>0</v>
      </c>
      <c r="AD116" s="31" t="b">
        <f>IF(ISBLANK($Y26),VLOOKUP($G116,$H$217:AD$220,AD$99,FALSE),AND(VLOOKUP($G116,$H$217:AD$220,AD$99,FALSE),($Y26="no")))</f>
        <v>0</v>
      </c>
      <c r="AE116" s="31" t="b">
        <f>IF(ISBLANK($Y26),VLOOKUP($G116,$H$217:AE$220,AE$99,FALSE),AND(VLOOKUP($G116,$H$217:AE$220,AE$99,FALSE),($Y26="no"),($AD26&lt;&gt;"yes")))</f>
        <v>0</v>
      </c>
      <c r="AF116" s="31" t="b">
        <f>IF(ISBLANK($Y26),VLOOKUP($G116,$H$217:AF$220,AF$99,FALSE),AND(VLOOKUP($G116,$H$217:AF$220,AF$99,FALSE),($Y26="no"),($AD26="yes")))</f>
        <v>0</v>
      </c>
      <c r="AG116" s="31" t="b">
        <f>IF(ISBLANK($Y26),VLOOKUP($G116,$H$217:AG$220,AG$99,FALSE),AND(VLOOKUP($G116,$H$217:AG$220,AG$99,FALSE),($Y26="no"),($AD26="yes"),($AF26="Other")))</f>
        <v>0</v>
      </c>
      <c r="AH116" s="31" t="b">
        <f>IF(ISBLANK($Y26),VLOOKUP($G116,$H$217:AH$220,AH$99,FALSE),AND(VLOOKUP($G116,$H$217:AH$220,AH$99,FALSE),($Y26="no"),($AD26="yes")))</f>
        <v>0</v>
      </c>
      <c r="AI116" s="31" t="b">
        <f>IF(ISBLANK($Y26),VLOOKUP($G116,$H$217:AI$220,AI$99,FALSE),AND(VLOOKUP($G116,$H$217:AI$220,AI$99,FALSE),($Y26="no"),($AD26="yes"),($AH26="Other")))</f>
        <v>0</v>
      </c>
      <c r="AJ116" s="31" t="b">
        <f>IF(ISBLANK($Y26),VLOOKUP($G116,$H$217:AJ$220,AJ$99,FALSE),AND(VLOOKUP($G116,$H$217:AJ$220,AJ$99,FALSE),($Y26="no"),($AD26="yes"),($AH26="Other")))</f>
        <v>0</v>
      </c>
      <c r="AK116" s="31" t="b">
        <f>IF(ISBLANK($Y26),VLOOKUP($G116,$H$217:AK$220,AK$99,FALSE),AND(VLOOKUP($G116,$H$217:AK$220,AK$99,FALSE),($Y26="no"),($AD26="yes"),($AH26="Other")))</f>
        <v>0</v>
      </c>
      <c r="AL116" s="31" t="b">
        <f>IF(ISBLANK($Y26),VLOOKUP($G116,$H$217:AL$220,AL$99,FALSE),AND(VLOOKUP($G116,$H$217:AL$220,AL$99,FALSE),($Y26="no"),($AD26="yes"),($AH26="Other")))</f>
        <v>0</v>
      </c>
      <c r="AM116" s="31" t="b">
        <f>IF(ISBLANK($Y26),VLOOKUP($G116,$H$217:AM$220,AM$99,FALSE),AND(VLOOKUP($G116,$H$217:AM$220,AM$99,FALSE),($Y26="no"),($AD26="yes"),($AH26="Other")))</f>
        <v>0</v>
      </c>
      <c r="AN116" s="31" t="b">
        <f>IF(ISBLANK($Y26),VLOOKUP($G116,$H$217:AN$220,AN$99,FALSE),AND(VLOOKUP($G116,$H$217:AN$220,AN$99,FALSE),($Y26="no"),($AD26="yes"),($AH26="Other")))</f>
        <v>0</v>
      </c>
      <c r="AO116" s="31" t="b">
        <f>IF(ISBLANK($Y26),VLOOKUP($G116,$H$217:AO$220,AO$99,FALSE),AND(VLOOKUP($G116,$H$217:AO$220,AO$99,FALSE),($Y26="no"),($AD26="yes"),($AH26="Other")))</f>
        <v>0</v>
      </c>
      <c r="AP116" s="31" t="b">
        <f>IF(ISBLANK($Y26),VLOOKUP($G116,$H$217:AP$220,AP$99,FALSE),AND(VLOOKUP($G116,$H$217:AP$220,AP$99,FALSE),($Y26="no"),($AD26="yes"),($AH26="Other")))</f>
        <v>0</v>
      </c>
      <c r="AR116" s="3"/>
    </row>
    <row r="117" spans="7:44" ht="15">
      <c r="G117" s="30">
        <f t="shared" si="4"/>
        <v>0</v>
      </c>
      <c r="H117" s="30" t="b">
        <v>1</v>
      </c>
      <c r="I117" s="31" t="b">
        <f>VLOOKUP($G117,$H$217:I$220,I$99,FALSE)</f>
        <v>0</v>
      </c>
      <c r="J117" s="31" t="b">
        <f>VLOOKUP($G117,$H$217:J$220,J$99,FALSE)</f>
        <v>0</v>
      </c>
      <c r="K117" s="31" t="b">
        <f>VLOOKUP($G117,$H$217:K$220,K$99,FALSE)</f>
        <v>0</v>
      </c>
      <c r="L117" s="31" t="b">
        <f>VLOOKUP($G117,$H$217:L$220,L$99,FALSE)</f>
        <v>0</v>
      </c>
      <c r="M117" s="31" t="b">
        <f>VLOOKUP($G117,$H$217:M$220,M$99,FALSE)</f>
        <v>0</v>
      </c>
      <c r="N117" s="31" t="b">
        <f>VLOOKUP($G117,$H$217:N$220,N$99,FALSE)</f>
        <v>0</v>
      </c>
      <c r="O117" s="31" t="b">
        <f>VLOOKUP($G117,$H$217:O$220,O$99,FALSE)</f>
        <v>0</v>
      </c>
      <c r="P117" s="31" t="b">
        <f>VLOOKUP($G117,$H$217:P$220,P$99,FALSE)</f>
        <v>0</v>
      </c>
      <c r="Q117" s="31" t="b">
        <f>VLOOKUP($G117,$H$217:Q$220,Q$99,FALSE)</f>
        <v>0</v>
      </c>
      <c r="R117" s="31" t="b">
        <f>VLOOKUP($G117,$H$217:R$220,R$99,FALSE)</f>
        <v>0</v>
      </c>
      <c r="S117" s="31" t="b">
        <f>IF(ISBLANK($R27),VLOOKUP($G117,$H$217:S$220,S$99,FALSE),AND(VLOOKUP($G117,$H$217:S$220,S$99,FALSE),($R27="yes")))</f>
        <v>0</v>
      </c>
      <c r="T117" s="31" t="b">
        <f>IF(ISBLANK($R27),VLOOKUP($G117,$H$217:T$220,T$99,FALSE),AND(VLOOKUP($G117,$H$217:T$220,T$99,FALSE),($R27="yes")))</f>
        <v>0</v>
      </c>
      <c r="U117" s="31" t="b">
        <f>IF(ISBLANK($R27),VLOOKUP($G117,$H$217:U$220,U$99,FALSE),AND(VLOOKUP($G117,$H$217:U$220,U$99,FALSE),($R27="yes")))</f>
        <v>0</v>
      </c>
      <c r="V117" s="31" t="b">
        <f>VLOOKUP($G117,$H$217:V$220,V$99,FALSE)</f>
        <v>0</v>
      </c>
      <c r="W117" s="31" t="b">
        <f>IF(ISBLANK($V27),VLOOKUP($G117,$H$217:W$220,W$99,FALSE),AND(VLOOKUP($G117,$H$217:W$220,W$99,FALSE),($V27="yes")))</f>
        <v>0</v>
      </c>
      <c r="X117" s="31" t="b">
        <f>IF(ISBLANK($V27),VLOOKUP($G117,$H$217:X$220,X$99,FALSE),AND(VLOOKUP($G117,$H$217:X$220,X$99,FALSE),($V27="yes")))</f>
        <v>0</v>
      </c>
      <c r="Y117" s="31" t="b">
        <f>VLOOKUP($G117,$H$217:Y$220,Y$99,FALSE)</f>
        <v>0</v>
      </c>
      <c r="Z117" s="31" t="b">
        <f>IF(ISBLANK($Y27),VLOOKUP($G117,$H$217:Z$220,Z$99,FALSE),AND(VLOOKUP($G117,$H$217:Z$220,Z$99,FALSE),($Y27="yes")))</f>
        <v>0</v>
      </c>
      <c r="AA117" s="31" t="b">
        <f>IF(ISBLANK($Y27),VLOOKUP($G117,$H$217:AA$220,AA$99,FALSE),IF(ISBLANK($Z27),AND(VLOOKUP($G117,$H$217:AA$220,AA$99,FALSE),($Z27="yes")),AND(VLOOKUP($G117,$H$217:AA$220,AA$99,FALSE),($Z27="yes"),($Y27="yes"))))</f>
        <v>0</v>
      </c>
      <c r="AB117" s="31" t="b">
        <f>IF(ISBLANK($Y27),VLOOKUP($G117,$H$217:AB$220,AB$99,FALSE),AND(VLOOKUP($G117,$H$217:AB$220,AB$99,FALSE),($Y27="no")))</f>
        <v>0</v>
      </c>
      <c r="AC117" s="31" t="b">
        <f>IF(ISBLANK($Y27),VLOOKUP($G117,$H$217:AC$220,AC$99,FALSE),IF(ISBLANK($AB27),AND(VLOOKUP($G117,$H$217:AC$220,AC$99,FALSE),($Y27="no")),AND(VLOOKUP($G117,$H$217:AC$220,AC$99,FALSE),($Y27="no"),NOT(AU27))))</f>
        <v>0</v>
      </c>
      <c r="AD117" s="31" t="b">
        <f>IF(ISBLANK($Y27),VLOOKUP($G117,$H$217:AD$220,AD$99,FALSE),AND(VLOOKUP($G117,$H$217:AD$220,AD$99,FALSE),($Y27="no")))</f>
        <v>0</v>
      </c>
      <c r="AE117" s="31" t="b">
        <f>IF(ISBLANK($Y27),VLOOKUP($G117,$H$217:AE$220,AE$99,FALSE),AND(VLOOKUP($G117,$H$217:AE$220,AE$99,FALSE),($Y27="no"),($AD27&lt;&gt;"yes")))</f>
        <v>0</v>
      </c>
      <c r="AF117" s="31" t="b">
        <f>IF(ISBLANK($Y27),VLOOKUP($G117,$H$217:AF$220,AF$99,FALSE),AND(VLOOKUP($G117,$H$217:AF$220,AF$99,FALSE),($Y27="no"),($AD27="yes")))</f>
        <v>0</v>
      </c>
      <c r="AG117" s="31" t="b">
        <f>IF(ISBLANK($Y27),VLOOKUP($G117,$H$217:AG$220,AG$99,FALSE),AND(VLOOKUP($G117,$H$217:AG$220,AG$99,FALSE),($Y27="no"),($AD27="yes"),($AF27="Other")))</f>
        <v>0</v>
      </c>
      <c r="AH117" s="31" t="b">
        <f>IF(ISBLANK($Y27),VLOOKUP($G117,$H$217:AH$220,AH$99,FALSE),AND(VLOOKUP($G117,$H$217:AH$220,AH$99,FALSE),($Y27="no"),($AD27="yes")))</f>
        <v>0</v>
      </c>
      <c r="AI117" s="31" t="b">
        <f>IF(ISBLANK($Y27),VLOOKUP($G117,$H$217:AI$220,AI$99,FALSE),AND(VLOOKUP($G117,$H$217:AI$220,AI$99,FALSE),($Y27="no"),($AD27="yes"),($AH27="Other")))</f>
        <v>0</v>
      </c>
      <c r="AJ117" s="31" t="b">
        <f>IF(ISBLANK($Y27),VLOOKUP($G117,$H$217:AJ$220,AJ$99,FALSE),AND(VLOOKUP($G117,$H$217:AJ$220,AJ$99,FALSE),($Y27="no"),($AD27="yes"),($AH27="Other")))</f>
        <v>0</v>
      </c>
      <c r="AK117" s="31" t="b">
        <f>IF(ISBLANK($Y27),VLOOKUP($G117,$H$217:AK$220,AK$99,FALSE),AND(VLOOKUP($G117,$H$217:AK$220,AK$99,FALSE),($Y27="no"),($AD27="yes"),($AH27="Other")))</f>
        <v>0</v>
      </c>
      <c r="AL117" s="31" t="b">
        <f>IF(ISBLANK($Y27),VLOOKUP($G117,$H$217:AL$220,AL$99,FALSE),AND(VLOOKUP($G117,$H$217:AL$220,AL$99,FALSE),($Y27="no"),($AD27="yes"),($AH27="Other")))</f>
        <v>0</v>
      </c>
      <c r="AM117" s="31" t="b">
        <f>IF(ISBLANK($Y27),VLOOKUP($G117,$H$217:AM$220,AM$99,FALSE),AND(VLOOKUP($G117,$H$217:AM$220,AM$99,FALSE),($Y27="no"),($AD27="yes"),($AH27="Other")))</f>
        <v>0</v>
      </c>
      <c r="AN117" s="31" t="b">
        <f>IF(ISBLANK($Y27),VLOOKUP($G117,$H$217:AN$220,AN$99,FALSE),AND(VLOOKUP($G117,$H$217:AN$220,AN$99,FALSE),($Y27="no"),($AD27="yes"),($AH27="Other")))</f>
        <v>0</v>
      </c>
      <c r="AO117" s="31" t="b">
        <f>IF(ISBLANK($Y27),VLOOKUP($G117,$H$217:AO$220,AO$99,FALSE),AND(VLOOKUP($G117,$H$217:AO$220,AO$99,FALSE),($Y27="no"),($AD27="yes"),($AH27="Other")))</f>
        <v>0</v>
      </c>
      <c r="AP117" s="31" t="b">
        <f>IF(ISBLANK($Y27),VLOOKUP($G117,$H$217:AP$220,AP$99,FALSE),AND(VLOOKUP($G117,$H$217:AP$220,AP$99,FALSE),($Y27="no"),($AD27="yes"),($AH27="Other")))</f>
        <v>0</v>
      </c>
      <c r="AR117" s="3"/>
    </row>
    <row r="118" spans="7:44" ht="15">
      <c r="G118" s="30">
        <f t="shared" si="4"/>
        <v>0</v>
      </c>
      <c r="H118" s="30" t="b">
        <v>1</v>
      </c>
      <c r="I118" s="31" t="b">
        <f>VLOOKUP($G118,$H$217:I$220,I$99,FALSE)</f>
        <v>0</v>
      </c>
      <c r="J118" s="31" t="b">
        <f>VLOOKUP($G118,$H$217:J$220,J$99,FALSE)</f>
        <v>0</v>
      </c>
      <c r="K118" s="31" t="b">
        <f>VLOOKUP($G118,$H$217:K$220,K$99,FALSE)</f>
        <v>0</v>
      </c>
      <c r="L118" s="31" t="b">
        <f>VLOOKUP($G118,$H$217:L$220,L$99,FALSE)</f>
        <v>0</v>
      </c>
      <c r="M118" s="31" t="b">
        <f>VLOOKUP($G118,$H$217:M$220,M$99,FALSE)</f>
        <v>0</v>
      </c>
      <c r="N118" s="31" t="b">
        <f>VLOOKUP($G118,$H$217:N$220,N$99,FALSE)</f>
        <v>0</v>
      </c>
      <c r="O118" s="31" t="b">
        <f>VLOOKUP($G118,$H$217:O$220,O$99,FALSE)</f>
        <v>0</v>
      </c>
      <c r="P118" s="31" t="b">
        <f>VLOOKUP($G118,$H$217:P$220,P$99,FALSE)</f>
        <v>0</v>
      </c>
      <c r="Q118" s="31" t="b">
        <f>VLOOKUP($G118,$H$217:Q$220,Q$99,FALSE)</f>
        <v>0</v>
      </c>
      <c r="R118" s="31" t="b">
        <f>VLOOKUP($G118,$H$217:R$220,R$99,FALSE)</f>
        <v>0</v>
      </c>
      <c r="S118" s="31" t="b">
        <f>IF(ISBLANK($R28),VLOOKUP($G118,$H$217:S$220,S$99,FALSE),AND(VLOOKUP($G118,$H$217:S$220,S$99,FALSE),($R28="yes")))</f>
        <v>0</v>
      </c>
      <c r="T118" s="31" t="b">
        <f>IF(ISBLANK($R28),VLOOKUP($G118,$H$217:T$220,T$99,FALSE),AND(VLOOKUP($G118,$H$217:T$220,T$99,FALSE),($R28="yes")))</f>
        <v>0</v>
      </c>
      <c r="U118" s="31" t="b">
        <f>IF(ISBLANK($R28),VLOOKUP($G118,$H$217:U$220,U$99,FALSE),AND(VLOOKUP($G118,$H$217:U$220,U$99,FALSE),($R28="yes")))</f>
        <v>0</v>
      </c>
      <c r="V118" s="31" t="b">
        <f>VLOOKUP($G118,$H$217:V$220,V$99,FALSE)</f>
        <v>0</v>
      </c>
      <c r="W118" s="31" t="b">
        <f>IF(ISBLANK($V28),VLOOKUP($G118,$H$217:W$220,W$99,FALSE),AND(VLOOKUP($G118,$H$217:W$220,W$99,FALSE),($V28="yes")))</f>
        <v>0</v>
      </c>
      <c r="X118" s="31" t="b">
        <f>IF(ISBLANK($V28),VLOOKUP($G118,$H$217:X$220,X$99,FALSE),AND(VLOOKUP($G118,$H$217:X$220,X$99,FALSE),($V28="yes")))</f>
        <v>0</v>
      </c>
      <c r="Y118" s="31" t="b">
        <f>VLOOKUP($G118,$H$217:Y$220,Y$99,FALSE)</f>
        <v>0</v>
      </c>
      <c r="Z118" s="31" t="b">
        <f>IF(ISBLANK($Y28),VLOOKUP($G118,$H$217:Z$220,Z$99,FALSE),AND(VLOOKUP($G118,$H$217:Z$220,Z$99,FALSE),($Y28="yes")))</f>
        <v>0</v>
      </c>
      <c r="AA118" s="31" t="b">
        <f>IF(ISBLANK($Y28),VLOOKUP($G118,$H$217:AA$220,AA$99,FALSE),IF(ISBLANK($Z28),AND(VLOOKUP($G118,$H$217:AA$220,AA$99,FALSE),($Z28="yes")),AND(VLOOKUP($G118,$H$217:AA$220,AA$99,FALSE),($Z28="yes"),($Y28="yes"))))</f>
        <v>0</v>
      </c>
      <c r="AB118" s="31" t="b">
        <f>IF(ISBLANK($Y28),VLOOKUP($G118,$H$217:AB$220,AB$99,FALSE),AND(VLOOKUP($G118,$H$217:AB$220,AB$99,FALSE),($Y28="no")))</f>
        <v>0</v>
      </c>
      <c r="AC118" s="31" t="b">
        <f>IF(ISBLANK($Y28),VLOOKUP($G118,$H$217:AC$220,AC$99,FALSE),IF(ISBLANK($AB28),AND(VLOOKUP($G118,$H$217:AC$220,AC$99,FALSE),($Y28="no")),AND(VLOOKUP($G118,$H$217:AC$220,AC$99,FALSE),($Y28="no"),NOT(AU28))))</f>
        <v>0</v>
      </c>
      <c r="AD118" s="31" t="b">
        <f>IF(ISBLANK($Y28),VLOOKUP($G118,$H$217:AD$220,AD$99,FALSE),AND(VLOOKUP($G118,$H$217:AD$220,AD$99,FALSE),($Y28="no")))</f>
        <v>0</v>
      </c>
      <c r="AE118" s="31" t="b">
        <f>IF(ISBLANK($Y28),VLOOKUP($G118,$H$217:AE$220,AE$99,FALSE),AND(VLOOKUP($G118,$H$217:AE$220,AE$99,FALSE),($Y28="no"),($AD28&lt;&gt;"yes")))</f>
        <v>0</v>
      </c>
      <c r="AF118" s="31" t="b">
        <f>IF(ISBLANK($Y28),VLOOKUP($G118,$H$217:AF$220,AF$99,FALSE),AND(VLOOKUP($G118,$H$217:AF$220,AF$99,FALSE),($Y28="no"),($AD28="yes")))</f>
        <v>0</v>
      </c>
      <c r="AG118" s="31" t="b">
        <f>IF(ISBLANK($Y28),VLOOKUP($G118,$H$217:AG$220,AG$99,FALSE),AND(VLOOKUP($G118,$H$217:AG$220,AG$99,FALSE),($Y28="no"),($AD28="yes"),($AF28="Other")))</f>
        <v>0</v>
      </c>
      <c r="AH118" s="31" t="b">
        <f>IF(ISBLANK($Y28),VLOOKUP($G118,$H$217:AH$220,AH$99,FALSE),AND(VLOOKUP($G118,$H$217:AH$220,AH$99,FALSE),($Y28="no"),($AD28="yes")))</f>
        <v>0</v>
      </c>
      <c r="AI118" s="31" t="b">
        <f>IF(ISBLANK($Y28),VLOOKUP($G118,$H$217:AI$220,AI$99,FALSE),AND(VLOOKUP($G118,$H$217:AI$220,AI$99,FALSE),($Y28="no"),($AD28="yes"),($AH28="Other")))</f>
        <v>0</v>
      </c>
      <c r="AJ118" s="31" t="b">
        <f>IF(ISBLANK($Y28),VLOOKUP($G118,$H$217:AJ$220,AJ$99,FALSE),AND(VLOOKUP($G118,$H$217:AJ$220,AJ$99,FALSE),($Y28="no"),($AD28="yes"),($AH28="Other")))</f>
        <v>0</v>
      </c>
      <c r="AK118" s="31" t="b">
        <f>IF(ISBLANK($Y28),VLOOKUP($G118,$H$217:AK$220,AK$99,FALSE),AND(VLOOKUP($G118,$H$217:AK$220,AK$99,FALSE),($Y28="no"),($AD28="yes"),($AH28="Other")))</f>
        <v>0</v>
      </c>
      <c r="AL118" s="31" t="b">
        <f>IF(ISBLANK($Y28),VLOOKUP($G118,$H$217:AL$220,AL$99,FALSE),AND(VLOOKUP($G118,$H$217:AL$220,AL$99,FALSE),($Y28="no"),($AD28="yes"),($AH28="Other")))</f>
        <v>0</v>
      </c>
      <c r="AM118" s="31" t="b">
        <f>IF(ISBLANK($Y28),VLOOKUP($G118,$H$217:AM$220,AM$99,FALSE),AND(VLOOKUP($G118,$H$217:AM$220,AM$99,FALSE),($Y28="no"),($AD28="yes"),($AH28="Other")))</f>
        <v>0</v>
      </c>
      <c r="AN118" s="31" t="b">
        <f>IF(ISBLANK($Y28),VLOOKUP($G118,$H$217:AN$220,AN$99,FALSE),AND(VLOOKUP($G118,$H$217:AN$220,AN$99,FALSE),($Y28="no"),($AD28="yes"),($AH28="Other")))</f>
        <v>0</v>
      </c>
      <c r="AO118" s="31" t="b">
        <f>IF(ISBLANK($Y28),VLOOKUP($G118,$H$217:AO$220,AO$99,FALSE),AND(VLOOKUP($G118,$H$217:AO$220,AO$99,FALSE),($Y28="no"),($AD28="yes"),($AH28="Other")))</f>
        <v>0</v>
      </c>
      <c r="AP118" s="31" t="b">
        <f>IF(ISBLANK($Y28),VLOOKUP($G118,$H$217:AP$220,AP$99,FALSE),AND(VLOOKUP($G118,$H$217:AP$220,AP$99,FALSE),($Y28="no"),($AD28="yes"),($AH28="Other")))</f>
        <v>0</v>
      </c>
      <c r="AR118" s="3"/>
    </row>
    <row r="119" spans="7:44" ht="15">
      <c r="G119" s="30">
        <f t="shared" si="4"/>
        <v>0</v>
      </c>
      <c r="H119" s="30" t="b">
        <v>1</v>
      </c>
      <c r="I119" s="31" t="b">
        <f>VLOOKUP($G119,$H$217:I$220,I$99,FALSE)</f>
        <v>0</v>
      </c>
      <c r="J119" s="31" t="b">
        <f>VLOOKUP($G119,$H$217:J$220,J$99,FALSE)</f>
        <v>0</v>
      </c>
      <c r="K119" s="31" t="b">
        <f>VLOOKUP($G119,$H$217:K$220,K$99,FALSE)</f>
        <v>0</v>
      </c>
      <c r="L119" s="31" t="b">
        <f>VLOOKUP($G119,$H$217:L$220,L$99,FALSE)</f>
        <v>0</v>
      </c>
      <c r="M119" s="31" t="b">
        <f>VLOOKUP($G119,$H$217:M$220,M$99,FALSE)</f>
        <v>0</v>
      </c>
      <c r="N119" s="31" t="b">
        <f>VLOOKUP($G119,$H$217:N$220,N$99,FALSE)</f>
        <v>0</v>
      </c>
      <c r="O119" s="31" t="b">
        <f>VLOOKUP($G119,$H$217:O$220,O$99,FALSE)</f>
        <v>0</v>
      </c>
      <c r="P119" s="31" t="b">
        <f>VLOOKUP($G119,$H$217:P$220,P$99,FALSE)</f>
        <v>0</v>
      </c>
      <c r="Q119" s="31" t="b">
        <f>VLOOKUP($G119,$H$217:Q$220,Q$99,FALSE)</f>
        <v>0</v>
      </c>
      <c r="R119" s="31" t="b">
        <f>VLOOKUP($G119,$H$217:R$220,R$99,FALSE)</f>
        <v>0</v>
      </c>
      <c r="S119" s="31" t="b">
        <f>IF(ISBLANK($R29),VLOOKUP($G119,$H$217:S$220,S$99,FALSE),AND(VLOOKUP($G119,$H$217:S$220,S$99,FALSE),($R29="yes")))</f>
        <v>0</v>
      </c>
      <c r="T119" s="31" t="b">
        <f>IF(ISBLANK($R29),VLOOKUP($G119,$H$217:T$220,T$99,FALSE),AND(VLOOKUP($G119,$H$217:T$220,T$99,FALSE),($R29="yes")))</f>
        <v>0</v>
      </c>
      <c r="U119" s="31" t="b">
        <f>IF(ISBLANK($R29),VLOOKUP($G119,$H$217:U$220,U$99,FALSE),AND(VLOOKUP($G119,$H$217:U$220,U$99,FALSE),($R29="yes")))</f>
        <v>0</v>
      </c>
      <c r="V119" s="31" t="b">
        <f>VLOOKUP($G119,$H$217:V$220,V$99,FALSE)</f>
        <v>0</v>
      </c>
      <c r="W119" s="31" t="b">
        <f>IF(ISBLANK($V29),VLOOKUP($G119,$H$217:W$220,W$99,FALSE),AND(VLOOKUP($G119,$H$217:W$220,W$99,FALSE),($V29="yes")))</f>
        <v>0</v>
      </c>
      <c r="X119" s="31" t="b">
        <f>IF(ISBLANK($V29),VLOOKUP($G119,$H$217:X$220,X$99,FALSE),AND(VLOOKUP($G119,$H$217:X$220,X$99,FALSE),($V29="yes")))</f>
        <v>0</v>
      </c>
      <c r="Y119" s="31" t="b">
        <f>VLOOKUP($G119,$H$217:Y$220,Y$99,FALSE)</f>
        <v>0</v>
      </c>
      <c r="Z119" s="31" t="b">
        <f>IF(ISBLANK($Y29),VLOOKUP($G119,$H$217:Z$220,Z$99,FALSE),AND(VLOOKUP($G119,$H$217:Z$220,Z$99,FALSE),($Y29="yes")))</f>
        <v>0</v>
      </c>
      <c r="AA119" s="31" t="b">
        <f>IF(ISBLANK($Y29),VLOOKUP($G119,$H$217:AA$220,AA$99,FALSE),IF(ISBLANK($Z29),AND(VLOOKUP($G119,$H$217:AA$220,AA$99,FALSE),($Z29="yes")),AND(VLOOKUP($G119,$H$217:AA$220,AA$99,FALSE),($Z29="yes"),($Y29="yes"))))</f>
        <v>0</v>
      </c>
      <c r="AB119" s="31" t="b">
        <f>IF(ISBLANK($Y29),VLOOKUP($G119,$H$217:AB$220,AB$99,FALSE),AND(VLOOKUP($G119,$H$217:AB$220,AB$99,FALSE),($Y29="no")))</f>
        <v>0</v>
      </c>
      <c r="AC119" s="31" t="b">
        <f>IF(ISBLANK($Y29),VLOOKUP($G119,$H$217:AC$220,AC$99,FALSE),IF(ISBLANK($AB29),AND(VLOOKUP($G119,$H$217:AC$220,AC$99,FALSE),($Y29="no")),AND(VLOOKUP($G119,$H$217:AC$220,AC$99,FALSE),($Y29="no"),NOT(AU29))))</f>
        <v>0</v>
      </c>
      <c r="AD119" s="31" t="b">
        <f>IF(ISBLANK($Y29),VLOOKUP($G119,$H$217:AD$220,AD$99,FALSE),AND(VLOOKUP($G119,$H$217:AD$220,AD$99,FALSE),($Y29="no")))</f>
        <v>0</v>
      </c>
      <c r="AE119" s="31" t="b">
        <f>IF(ISBLANK($Y29),VLOOKUP($G119,$H$217:AE$220,AE$99,FALSE),AND(VLOOKUP($G119,$H$217:AE$220,AE$99,FALSE),($Y29="no"),($AD29&lt;&gt;"yes")))</f>
        <v>0</v>
      </c>
      <c r="AF119" s="31" t="b">
        <f>IF(ISBLANK($Y29),VLOOKUP($G119,$H$217:AF$220,AF$99,FALSE),AND(VLOOKUP($G119,$H$217:AF$220,AF$99,FALSE),($Y29="no"),($AD29="yes")))</f>
        <v>0</v>
      </c>
      <c r="AG119" s="31" t="b">
        <f>IF(ISBLANK($Y29),VLOOKUP($G119,$H$217:AG$220,AG$99,FALSE),AND(VLOOKUP($G119,$H$217:AG$220,AG$99,FALSE),($Y29="no"),($AD29="yes"),($AF29="Other")))</f>
        <v>0</v>
      </c>
      <c r="AH119" s="31" t="b">
        <f>IF(ISBLANK($Y29),VLOOKUP($G119,$H$217:AH$220,AH$99,FALSE),AND(VLOOKUP($G119,$H$217:AH$220,AH$99,FALSE),($Y29="no"),($AD29="yes")))</f>
        <v>0</v>
      </c>
      <c r="AI119" s="31" t="b">
        <f>IF(ISBLANK($Y29),VLOOKUP($G119,$H$217:AI$220,AI$99,FALSE),AND(VLOOKUP($G119,$H$217:AI$220,AI$99,FALSE),($Y29="no"),($AD29="yes"),($AH29="Other")))</f>
        <v>0</v>
      </c>
      <c r="AJ119" s="31" t="b">
        <f>IF(ISBLANK($Y29),VLOOKUP($G119,$H$217:AJ$220,AJ$99,FALSE),AND(VLOOKUP($G119,$H$217:AJ$220,AJ$99,FALSE),($Y29="no"),($AD29="yes"),($AH29="Other")))</f>
        <v>0</v>
      </c>
      <c r="AK119" s="31" t="b">
        <f>IF(ISBLANK($Y29),VLOOKUP($G119,$H$217:AK$220,AK$99,FALSE),AND(VLOOKUP($G119,$H$217:AK$220,AK$99,FALSE),($Y29="no"),($AD29="yes"),($AH29="Other")))</f>
        <v>0</v>
      </c>
      <c r="AL119" s="31" t="b">
        <f>IF(ISBLANK($Y29),VLOOKUP($G119,$H$217:AL$220,AL$99,FALSE),AND(VLOOKUP($G119,$H$217:AL$220,AL$99,FALSE),($Y29="no"),($AD29="yes"),($AH29="Other")))</f>
        <v>0</v>
      </c>
      <c r="AM119" s="31" t="b">
        <f>IF(ISBLANK($Y29),VLOOKUP($G119,$H$217:AM$220,AM$99,FALSE),AND(VLOOKUP($G119,$H$217:AM$220,AM$99,FALSE),($Y29="no"),($AD29="yes"),($AH29="Other")))</f>
        <v>0</v>
      </c>
      <c r="AN119" s="31" t="b">
        <f>IF(ISBLANK($Y29),VLOOKUP($G119,$H$217:AN$220,AN$99,FALSE),AND(VLOOKUP($G119,$H$217:AN$220,AN$99,FALSE),($Y29="no"),($AD29="yes"),($AH29="Other")))</f>
        <v>0</v>
      </c>
      <c r="AO119" s="31" t="b">
        <f>IF(ISBLANK($Y29),VLOOKUP($G119,$H$217:AO$220,AO$99,FALSE),AND(VLOOKUP($G119,$H$217:AO$220,AO$99,FALSE),($Y29="no"),($AD29="yes"),($AH29="Other")))</f>
        <v>0</v>
      </c>
      <c r="AP119" s="31" t="b">
        <f>IF(ISBLANK($Y29),VLOOKUP($G119,$H$217:AP$220,AP$99,FALSE),AND(VLOOKUP($G119,$H$217:AP$220,AP$99,FALSE),($Y29="no"),($AD29="yes"),($AH29="Other")))</f>
        <v>0</v>
      </c>
      <c r="AR119" s="3"/>
    </row>
    <row r="120" spans="7:44" ht="15">
      <c r="G120" s="30">
        <f t="shared" si="4"/>
        <v>0</v>
      </c>
      <c r="H120" s="30" t="b">
        <v>1</v>
      </c>
      <c r="I120" s="31" t="b">
        <f>VLOOKUP($G120,$H$217:I$220,I$99,FALSE)</f>
        <v>0</v>
      </c>
      <c r="J120" s="31" t="b">
        <f>VLOOKUP($G120,$H$217:J$220,J$99,FALSE)</f>
        <v>0</v>
      </c>
      <c r="K120" s="31" t="b">
        <f>VLOOKUP($G120,$H$217:K$220,K$99,FALSE)</f>
        <v>0</v>
      </c>
      <c r="L120" s="31" t="b">
        <f>VLOOKUP($G120,$H$217:L$220,L$99,FALSE)</f>
        <v>0</v>
      </c>
      <c r="M120" s="31" t="b">
        <f>VLOOKUP($G120,$H$217:M$220,M$99,FALSE)</f>
        <v>0</v>
      </c>
      <c r="N120" s="31" t="b">
        <f>VLOOKUP($G120,$H$217:N$220,N$99,FALSE)</f>
        <v>0</v>
      </c>
      <c r="O120" s="31" t="b">
        <f>VLOOKUP($G120,$H$217:O$220,O$99,FALSE)</f>
        <v>0</v>
      </c>
      <c r="P120" s="31" t="b">
        <f>VLOOKUP($G120,$H$217:P$220,P$99,FALSE)</f>
        <v>0</v>
      </c>
      <c r="Q120" s="31" t="b">
        <f>VLOOKUP($G120,$H$217:Q$220,Q$99,FALSE)</f>
        <v>0</v>
      </c>
      <c r="R120" s="31" t="b">
        <f>VLOOKUP($G120,$H$217:R$220,R$99,FALSE)</f>
        <v>0</v>
      </c>
      <c r="S120" s="31" t="b">
        <f>IF(ISBLANK($R30),VLOOKUP($G120,$H$217:S$220,S$99,FALSE),AND(VLOOKUP($G120,$H$217:S$220,S$99,FALSE),($R30="yes")))</f>
        <v>0</v>
      </c>
      <c r="T120" s="31" t="b">
        <f>IF(ISBLANK($R30),VLOOKUP($G120,$H$217:T$220,T$99,FALSE),AND(VLOOKUP($G120,$H$217:T$220,T$99,FALSE),($R30="yes")))</f>
        <v>0</v>
      </c>
      <c r="U120" s="31" t="b">
        <f>IF(ISBLANK($R30),VLOOKUP($G120,$H$217:U$220,U$99,FALSE),AND(VLOOKUP($G120,$H$217:U$220,U$99,FALSE),($R30="yes")))</f>
        <v>0</v>
      </c>
      <c r="V120" s="31" t="b">
        <f>VLOOKUP($G120,$H$217:V$220,V$99,FALSE)</f>
        <v>0</v>
      </c>
      <c r="W120" s="31" t="b">
        <f>IF(ISBLANK($V30),VLOOKUP($G120,$H$217:W$220,W$99,FALSE),AND(VLOOKUP($G120,$H$217:W$220,W$99,FALSE),($V30="yes")))</f>
        <v>0</v>
      </c>
      <c r="X120" s="31" t="b">
        <f>IF(ISBLANK($V30),VLOOKUP($G120,$H$217:X$220,X$99,FALSE),AND(VLOOKUP($G120,$H$217:X$220,X$99,FALSE),($V30="yes")))</f>
        <v>0</v>
      </c>
      <c r="Y120" s="31" t="b">
        <f>VLOOKUP($G120,$H$217:Y$220,Y$99,FALSE)</f>
        <v>0</v>
      </c>
      <c r="Z120" s="31" t="b">
        <f>IF(ISBLANK($Y30),VLOOKUP($G120,$H$217:Z$220,Z$99,FALSE),AND(VLOOKUP($G120,$H$217:Z$220,Z$99,FALSE),($Y30="yes")))</f>
        <v>0</v>
      </c>
      <c r="AA120" s="31" t="b">
        <f>IF(ISBLANK($Y30),VLOOKUP($G120,$H$217:AA$220,AA$99,FALSE),IF(ISBLANK($Z30),AND(VLOOKUP($G120,$H$217:AA$220,AA$99,FALSE),($Z30="yes")),AND(VLOOKUP($G120,$H$217:AA$220,AA$99,FALSE),($Z30="yes"),($Y30="yes"))))</f>
        <v>0</v>
      </c>
      <c r="AB120" s="31" t="b">
        <f>IF(ISBLANK($Y30),VLOOKUP($G120,$H$217:AB$220,AB$99,FALSE),AND(VLOOKUP($G120,$H$217:AB$220,AB$99,FALSE),($Y30="no")))</f>
        <v>0</v>
      </c>
      <c r="AC120" s="31" t="b">
        <f>IF(ISBLANK($Y30),VLOOKUP($G120,$H$217:AC$220,AC$99,FALSE),IF(ISBLANK($AB30),AND(VLOOKUP($G120,$H$217:AC$220,AC$99,FALSE),($Y30="no")),AND(VLOOKUP($G120,$H$217:AC$220,AC$99,FALSE),($Y30="no"),NOT(AU30))))</f>
        <v>0</v>
      </c>
      <c r="AD120" s="31" t="b">
        <f>IF(ISBLANK($Y30),VLOOKUP($G120,$H$217:AD$220,AD$99,FALSE),AND(VLOOKUP($G120,$H$217:AD$220,AD$99,FALSE),($Y30="no")))</f>
        <v>0</v>
      </c>
      <c r="AE120" s="31" t="b">
        <f>IF(ISBLANK($Y30),VLOOKUP($G120,$H$217:AE$220,AE$99,FALSE),AND(VLOOKUP($G120,$H$217:AE$220,AE$99,FALSE),($Y30="no"),($AD30&lt;&gt;"yes")))</f>
        <v>0</v>
      </c>
      <c r="AF120" s="31" t="b">
        <f>IF(ISBLANK($Y30),VLOOKUP($G120,$H$217:AF$220,AF$99,FALSE),AND(VLOOKUP($G120,$H$217:AF$220,AF$99,FALSE),($Y30="no"),($AD30="yes")))</f>
        <v>0</v>
      </c>
      <c r="AG120" s="31" t="b">
        <f>IF(ISBLANK($Y30),VLOOKUP($G120,$H$217:AG$220,AG$99,FALSE),AND(VLOOKUP($G120,$H$217:AG$220,AG$99,FALSE),($Y30="no"),($AD30="yes"),($AF30="Other")))</f>
        <v>0</v>
      </c>
      <c r="AH120" s="31" t="b">
        <f>IF(ISBLANK($Y30),VLOOKUP($G120,$H$217:AH$220,AH$99,FALSE),AND(VLOOKUP($G120,$H$217:AH$220,AH$99,FALSE),($Y30="no"),($AD30="yes")))</f>
        <v>0</v>
      </c>
      <c r="AI120" s="31" t="b">
        <f>IF(ISBLANK($Y30),VLOOKUP($G120,$H$217:AI$220,AI$99,FALSE),AND(VLOOKUP($G120,$H$217:AI$220,AI$99,FALSE),($Y30="no"),($AD30="yes"),($AH30="Other")))</f>
        <v>0</v>
      </c>
      <c r="AJ120" s="31" t="b">
        <f>IF(ISBLANK($Y30),VLOOKUP($G120,$H$217:AJ$220,AJ$99,FALSE),AND(VLOOKUP($G120,$H$217:AJ$220,AJ$99,FALSE),($Y30="no"),($AD30="yes"),($AH30="Other")))</f>
        <v>0</v>
      </c>
      <c r="AK120" s="31" t="b">
        <f>IF(ISBLANK($Y30),VLOOKUP($G120,$H$217:AK$220,AK$99,FALSE),AND(VLOOKUP($G120,$H$217:AK$220,AK$99,FALSE),($Y30="no"),($AD30="yes"),($AH30="Other")))</f>
        <v>0</v>
      </c>
      <c r="AL120" s="31" t="b">
        <f>IF(ISBLANK($Y30),VLOOKUP($G120,$H$217:AL$220,AL$99,FALSE),AND(VLOOKUP($G120,$H$217:AL$220,AL$99,FALSE),($Y30="no"),($AD30="yes"),($AH30="Other")))</f>
        <v>0</v>
      </c>
      <c r="AM120" s="31" t="b">
        <f>IF(ISBLANK($Y30),VLOOKUP($G120,$H$217:AM$220,AM$99,FALSE),AND(VLOOKUP($G120,$H$217:AM$220,AM$99,FALSE),($Y30="no"),($AD30="yes"),($AH30="Other")))</f>
        <v>0</v>
      </c>
      <c r="AN120" s="31" t="b">
        <f>IF(ISBLANK($Y30),VLOOKUP($G120,$H$217:AN$220,AN$99,FALSE),AND(VLOOKUP($G120,$H$217:AN$220,AN$99,FALSE),($Y30="no"),($AD30="yes"),($AH30="Other")))</f>
        <v>0</v>
      </c>
      <c r="AO120" s="31" t="b">
        <f>IF(ISBLANK($Y30),VLOOKUP($G120,$H$217:AO$220,AO$99,FALSE),AND(VLOOKUP($G120,$H$217:AO$220,AO$99,FALSE),($Y30="no"),($AD30="yes"),($AH30="Other")))</f>
        <v>0</v>
      </c>
      <c r="AP120" s="31" t="b">
        <f>IF(ISBLANK($Y30),VLOOKUP($G120,$H$217:AP$220,AP$99,FALSE),AND(VLOOKUP($G120,$H$217:AP$220,AP$99,FALSE),($Y30="no"),($AD30="yes"),($AH30="Other")))</f>
        <v>0</v>
      </c>
      <c r="AR120" s="3"/>
    </row>
    <row r="121" spans="7:44" ht="15">
      <c r="G121" s="30">
        <f t="shared" si="4"/>
        <v>0</v>
      </c>
      <c r="H121" s="30" t="b">
        <v>1</v>
      </c>
      <c r="I121" s="31" t="b">
        <f>VLOOKUP($G121,$H$217:I$220,I$99,FALSE)</f>
        <v>0</v>
      </c>
      <c r="J121" s="31" t="b">
        <f>VLOOKUP($G121,$H$217:J$220,J$99,FALSE)</f>
        <v>0</v>
      </c>
      <c r="K121" s="31" t="b">
        <f>VLOOKUP($G121,$H$217:K$220,K$99,FALSE)</f>
        <v>0</v>
      </c>
      <c r="L121" s="31" t="b">
        <f>VLOOKUP($G121,$H$217:L$220,L$99,FALSE)</f>
        <v>0</v>
      </c>
      <c r="M121" s="31" t="b">
        <f>VLOOKUP($G121,$H$217:M$220,M$99,FALSE)</f>
        <v>0</v>
      </c>
      <c r="N121" s="31" t="b">
        <f>VLOOKUP($G121,$H$217:N$220,N$99,FALSE)</f>
        <v>0</v>
      </c>
      <c r="O121" s="31" t="b">
        <f>VLOOKUP($G121,$H$217:O$220,O$99,FALSE)</f>
        <v>0</v>
      </c>
      <c r="P121" s="31" t="b">
        <f>VLOOKUP($G121,$H$217:P$220,P$99,FALSE)</f>
        <v>0</v>
      </c>
      <c r="Q121" s="31" t="b">
        <f>VLOOKUP($G121,$H$217:Q$220,Q$99,FALSE)</f>
        <v>0</v>
      </c>
      <c r="R121" s="31" t="b">
        <f>VLOOKUP($G121,$H$217:R$220,R$99,FALSE)</f>
        <v>0</v>
      </c>
      <c r="S121" s="31" t="b">
        <f>IF(ISBLANK($R31),VLOOKUP($G121,$H$217:S$220,S$99,FALSE),AND(VLOOKUP($G121,$H$217:S$220,S$99,FALSE),($R31="yes")))</f>
        <v>0</v>
      </c>
      <c r="T121" s="31" t="b">
        <f>IF(ISBLANK($R31),VLOOKUP($G121,$H$217:T$220,T$99,FALSE),AND(VLOOKUP($G121,$H$217:T$220,T$99,FALSE),($R31="yes")))</f>
        <v>0</v>
      </c>
      <c r="U121" s="31" t="b">
        <f>IF(ISBLANK($R31),VLOOKUP($G121,$H$217:U$220,U$99,FALSE),AND(VLOOKUP($G121,$H$217:U$220,U$99,FALSE),($R31="yes")))</f>
        <v>0</v>
      </c>
      <c r="V121" s="31" t="b">
        <f>VLOOKUP($G121,$H$217:V$220,V$99,FALSE)</f>
        <v>0</v>
      </c>
      <c r="W121" s="31" t="b">
        <f>IF(ISBLANK($V31),VLOOKUP($G121,$H$217:W$220,W$99,FALSE),AND(VLOOKUP($G121,$H$217:W$220,W$99,FALSE),($V31="yes")))</f>
        <v>0</v>
      </c>
      <c r="X121" s="31" t="b">
        <f>IF(ISBLANK($V31),VLOOKUP($G121,$H$217:X$220,X$99,FALSE),AND(VLOOKUP($G121,$H$217:X$220,X$99,FALSE),($V31="yes")))</f>
        <v>0</v>
      </c>
      <c r="Y121" s="31" t="b">
        <f>VLOOKUP($G121,$H$217:Y$220,Y$99,FALSE)</f>
        <v>0</v>
      </c>
      <c r="Z121" s="31" t="b">
        <f>IF(ISBLANK($Y31),VLOOKUP($G121,$H$217:Z$220,Z$99,FALSE),AND(VLOOKUP($G121,$H$217:Z$220,Z$99,FALSE),($Y31="yes")))</f>
        <v>0</v>
      </c>
      <c r="AA121" s="31" t="b">
        <f>IF(ISBLANK($Y31),VLOOKUP($G121,$H$217:AA$220,AA$99,FALSE),IF(ISBLANK($Z31),AND(VLOOKUP($G121,$H$217:AA$220,AA$99,FALSE),($Z31="yes")),AND(VLOOKUP($G121,$H$217:AA$220,AA$99,FALSE),($Z31="yes"),($Y31="yes"))))</f>
        <v>0</v>
      </c>
      <c r="AB121" s="31" t="b">
        <f>IF(ISBLANK($Y31),VLOOKUP($G121,$H$217:AB$220,AB$99,FALSE),AND(VLOOKUP($G121,$H$217:AB$220,AB$99,FALSE),($Y31="no")))</f>
        <v>0</v>
      </c>
      <c r="AC121" s="31" t="b">
        <f>IF(ISBLANK($Y31),VLOOKUP($G121,$H$217:AC$220,AC$99,FALSE),IF(ISBLANK($AB31),AND(VLOOKUP($G121,$H$217:AC$220,AC$99,FALSE),($Y31="no")),AND(VLOOKUP($G121,$H$217:AC$220,AC$99,FALSE),($Y31="no"),NOT(AU31))))</f>
        <v>0</v>
      </c>
      <c r="AD121" s="31" t="b">
        <f>IF(ISBLANK($Y31),VLOOKUP($G121,$H$217:AD$220,AD$99,FALSE),AND(VLOOKUP($G121,$H$217:AD$220,AD$99,FALSE),($Y31="no")))</f>
        <v>0</v>
      </c>
      <c r="AE121" s="31" t="b">
        <f>IF(ISBLANK($Y31),VLOOKUP($G121,$H$217:AE$220,AE$99,FALSE),AND(VLOOKUP($G121,$H$217:AE$220,AE$99,FALSE),($Y31="no"),($AD31&lt;&gt;"yes")))</f>
        <v>0</v>
      </c>
      <c r="AF121" s="31" t="b">
        <f>IF(ISBLANK($Y31),VLOOKUP($G121,$H$217:AF$220,AF$99,FALSE),AND(VLOOKUP($G121,$H$217:AF$220,AF$99,FALSE),($Y31="no"),($AD31="yes")))</f>
        <v>0</v>
      </c>
      <c r="AG121" s="31" t="b">
        <f>IF(ISBLANK($Y31),VLOOKUP($G121,$H$217:AG$220,AG$99,FALSE),AND(VLOOKUP($G121,$H$217:AG$220,AG$99,FALSE),($Y31="no"),($AD31="yes"),($AF31="Other")))</f>
        <v>0</v>
      </c>
      <c r="AH121" s="31" t="b">
        <f>IF(ISBLANK($Y31),VLOOKUP($G121,$H$217:AH$220,AH$99,FALSE),AND(VLOOKUP($G121,$H$217:AH$220,AH$99,FALSE),($Y31="no"),($AD31="yes")))</f>
        <v>0</v>
      </c>
      <c r="AI121" s="31" t="b">
        <f>IF(ISBLANK($Y31),VLOOKUP($G121,$H$217:AI$220,AI$99,FALSE),AND(VLOOKUP($G121,$H$217:AI$220,AI$99,FALSE),($Y31="no"),($AD31="yes"),($AH31="Other")))</f>
        <v>0</v>
      </c>
      <c r="AJ121" s="31" t="b">
        <f>IF(ISBLANK($Y31),VLOOKUP($G121,$H$217:AJ$220,AJ$99,FALSE),AND(VLOOKUP($G121,$H$217:AJ$220,AJ$99,FALSE),($Y31="no"),($AD31="yes"),($AH31="Other")))</f>
        <v>0</v>
      </c>
      <c r="AK121" s="31" t="b">
        <f>IF(ISBLANK($Y31),VLOOKUP($G121,$H$217:AK$220,AK$99,FALSE),AND(VLOOKUP($G121,$H$217:AK$220,AK$99,FALSE),($Y31="no"),($AD31="yes"),($AH31="Other")))</f>
        <v>0</v>
      </c>
      <c r="AL121" s="31" t="b">
        <f>IF(ISBLANK($Y31),VLOOKUP($G121,$H$217:AL$220,AL$99,FALSE),AND(VLOOKUP($G121,$H$217:AL$220,AL$99,FALSE),($Y31="no"),($AD31="yes"),($AH31="Other")))</f>
        <v>0</v>
      </c>
      <c r="AM121" s="31" t="b">
        <f>IF(ISBLANK($Y31),VLOOKUP($G121,$H$217:AM$220,AM$99,FALSE),AND(VLOOKUP($G121,$H$217:AM$220,AM$99,FALSE),($Y31="no"),($AD31="yes"),($AH31="Other")))</f>
        <v>0</v>
      </c>
      <c r="AN121" s="31" t="b">
        <f>IF(ISBLANK($Y31),VLOOKUP($G121,$H$217:AN$220,AN$99,FALSE),AND(VLOOKUP($G121,$H$217:AN$220,AN$99,FALSE),($Y31="no"),($AD31="yes"),($AH31="Other")))</f>
        <v>0</v>
      </c>
      <c r="AO121" s="31" t="b">
        <f>IF(ISBLANK($Y31),VLOOKUP($G121,$H$217:AO$220,AO$99,FALSE),AND(VLOOKUP($G121,$H$217:AO$220,AO$99,FALSE),($Y31="no"),($AD31="yes"),($AH31="Other")))</f>
        <v>0</v>
      </c>
      <c r="AP121" s="31" t="b">
        <f>IF(ISBLANK($Y31),VLOOKUP($G121,$H$217:AP$220,AP$99,FALSE),AND(VLOOKUP($G121,$H$217:AP$220,AP$99,FALSE),($Y31="no"),($AD31="yes"),($AH31="Other")))</f>
        <v>0</v>
      </c>
      <c r="AR121" s="3"/>
    </row>
    <row r="122" spans="7:44" ht="15">
      <c r="G122" s="30">
        <f t="shared" si="4"/>
        <v>0</v>
      </c>
      <c r="H122" s="30" t="b">
        <v>1</v>
      </c>
      <c r="I122" s="31" t="b">
        <f>VLOOKUP($G122,$H$217:I$220,I$99,FALSE)</f>
        <v>0</v>
      </c>
      <c r="J122" s="31" t="b">
        <f>VLOOKUP($G122,$H$217:J$220,J$99,FALSE)</f>
        <v>0</v>
      </c>
      <c r="K122" s="31" t="b">
        <f>VLOOKUP($G122,$H$217:K$220,K$99,FALSE)</f>
        <v>0</v>
      </c>
      <c r="L122" s="31" t="b">
        <f>VLOOKUP($G122,$H$217:L$220,L$99,FALSE)</f>
        <v>0</v>
      </c>
      <c r="M122" s="31" t="b">
        <f>VLOOKUP($G122,$H$217:M$220,M$99,FALSE)</f>
        <v>0</v>
      </c>
      <c r="N122" s="31" t="b">
        <f>VLOOKUP($G122,$H$217:N$220,N$99,FALSE)</f>
        <v>0</v>
      </c>
      <c r="O122" s="31" t="b">
        <f>VLOOKUP($G122,$H$217:O$220,O$99,FALSE)</f>
        <v>0</v>
      </c>
      <c r="P122" s="31" t="b">
        <f>VLOOKUP($G122,$H$217:P$220,P$99,FALSE)</f>
        <v>0</v>
      </c>
      <c r="Q122" s="31" t="b">
        <f>VLOOKUP($G122,$H$217:Q$220,Q$99,FALSE)</f>
        <v>0</v>
      </c>
      <c r="R122" s="31" t="b">
        <f>VLOOKUP($G122,$H$217:R$220,R$99,FALSE)</f>
        <v>0</v>
      </c>
      <c r="S122" s="31" t="b">
        <f>IF(ISBLANK($R32),VLOOKUP($G122,$H$217:S$220,S$99,FALSE),AND(VLOOKUP($G122,$H$217:S$220,S$99,FALSE),($R32="yes")))</f>
        <v>0</v>
      </c>
      <c r="T122" s="31" t="b">
        <f>IF(ISBLANK($R32),VLOOKUP($G122,$H$217:T$220,T$99,FALSE),AND(VLOOKUP($G122,$H$217:T$220,T$99,FALSE),($R32="yes")))</f>
        <v>0</v>
      </c>
      <c r="U122" s="31" t="b">
        <f>IF(ISBLANK($R32),VLOOKUP($G122,$H$217:U$220,U$99,FALSE),AND(VLOOKUP($G122,$H$217:U$220,U$99,FALSE),($R32="yes")))</f>
        <v>0</v>
      </c>
      <c r="V122" s="31" t="b">
        <f>VLOOKUP($G122,$H$217:V$220,V$99,FALSE)</f>
        <v>0</v>
      </c>
      <c r="W122" s="31" t="b">
        <f>IF(ISBLANK($V32),VLOOKUP($G122,$H$217:W$220,W$99,FALSE),AND(VLOOKUP($G122,$H$217:W$220,W$99,FALSE),($V32="yes")))</f>
        <v>0</v>
      </c>
      <c r="X122" s="31" t="b">
        <f>IF(ISBLANK($V32),VLOOKUP($G122,$H$217:X$220,X$99,FALSE),AND(VLOOKUP($G122,$H$217:X$220,X$99,FALSE),($V32="yes")))</f>
        <v>0</v>
      </c>
      <c r="Y122" s="31" t="b">
        <f>VLOOKUP($G122,$H$217:Y$220,Y$99,FALSE)</f>
        <v>0</v>
      </c>
      <c r="Z122" s="31" t="b">
        <f>IF(ISBLANK($Y32),VLOOKUP($G122,$H$217:Z$220,Z$99,FALSE),AND(VLOOKUP($G122,$H$217:Z$220,Z$99,FALSE),($Y32="yes")))</f>
        <v>0</v>
      </c>
      <c r="AA122" s="31" t="b">
        <f>IF(ISBLANK($Y32),VLOOKUP($G122,$H$217:AA$220,AA$99,FALSE),IF(ISBLANK($Z32),AND(VLOOKUP($G122,$H$217:AA$220,AA$99,FALSE),($Z32="yes")),AND(VLOOKUP($G122,$H$217:AA$220,AA$99,FALSE),($Z32="yes"),($Y32="yes"))))</f>
        <v>0</v>
      </c>
      <c r="AB122" s="31" t="b">
        <f>IF(ISBLANK($Y32),VLOOKUP($G122,$H$217:AB$220,AB$99,FALSE),AND(VLOOKUP($G122,$H$217:AB$220,AB$99,FALSE),($Y32="no")))</f>
        <v>0</v>
      </c>
      <c r="AC122" s="31" t="b">
        <f>IF(ISBLANK($Y32),VLOOKUP($G122,$H$217:AC$220,AC$99,FALSE),IF(ISBLANK($AB32),AND(VLOOKUP($G122,$H$217:AC$220,AC$99,FALSE),($Y32="no")),AND(VLOOKUP($G122,$H$217:AC$220,AC$99,FALSE),($Y32="no"),NOT(AU32))))</f>
        <v>0</v>
      </c>
      <c r="AD122" s="31" t="b">
        <f>IF(ISBLANK($Y32),VLOOKUP($G122,$H$217:AD$220,AD$99,FALSE),AND(VLOOKUP($G122,$H$217:AD$220,AD$99,FALSE),($Y32="no")))</f>
        <v>0</v>
      </c>
      <c r="AE122" s="31" t="b">
        <f>IF(ISBLANK($Y32),VLOOKUP($G122,$H$217:AE$220,AE$99,FALSE),AND(VLOOKUP($G122,$H$217:AE$220,AE$99,FALSE),($Y32="no"),($AD32&lt;&gt;"yes")))</f>
        <v>0</v>
      </c>
      <c r="AF122" s="31" t="b">
        <f>IF(ISBLANK($Y32),VLOOKUP($G122,$H$217:AF$220,AF$99,FALSE),AND(VLOOKUP($G122,$H$217:AF$220,AF$99,FALSE),($Y32="no"),($AD32="yes")))</f>
        <v>0</v>
      </c>
      <c r="AG122" s="31" t="b">
        <f>IF(ISBLANK($Y32),VLOOKUP($G122,$H$217:AG$220,AG$99,FALSE),AND(VLOOKUP($G122,$H$217:AG$220,AG$99,FALSE),($Y32="no"),($AD32="yes"),($AF32="Other")))</f>
        <v>0</v>
      </c>
      <c r="AH122" s="31" t="b">
        <f>IF(ISBLANK($Y32),VLOOKUP($G122,$H$217:AH$220,AH$99,FALSE),AND(VLOOKUP($G122,$H$217:AH$220,AH$99,FALSE),($Y32="no"),($AD32="yes")))</f>
        <v>0</v>
      </c>
      <c r="AI122" s="31" t="b">
        <f>IF(ISBLANK($Y32),VLOOKUP($G122,$H$217:AI$220,AI$99,FALSE),AND(VLOOKUP($G122,$H$217:AI$220,AI$99,FALSE),($Y32="no"),($AD32="yes"),($AH32="Other")))</f>
        <v>0</v>
      </c>
      <c r="AJ122" s="31" t="b">
        <f>IF(ISBLANK($Y32),VLOOKUP($G122,$H$217:AJ$220,AJ$99,FALSE),AND(VLOOKUP($G122,$H$217:AJ$220,AJ$99,FALSE),($Y32="no"),($AD32="yes"),($AH32="Other")))</f>
        <v>0</v>
      </c>
      <c r="AK122" s="31" t="b">
        <f>IF(ISBLANK($Y32),VLOOKUP($G122,$H$217:AK$220,AK$99,FALSE),AND(VLOOKUP($G122,$H$217:AK$220,AK$99,FALSE),($Y32="no"),($AD32="yes"),($AH32="Other")))</f>
        <v>0</v>
      </c>
      <c r="AL122" s="31" t="b">
        <f>IF(ISBLANK($Y32),VLOOKUP($G122,$H$217:AL$220,AL$99,FALSE),AND(VLOOKUP($G122,$H$217:AL$220,AL$99,FALSE),($Y32="no"),($AD32="yes"),($AH32="Other")))</f>
        <v>0</v>
      </c>
      <c r="AM122" s="31" t="b">
        <f>IF(ISBLANK($Y32),VLOOKUP($G122,$H$217:AM$220,AM$99,FALSE),AND(VLOOKUP($G122,$H$217:AM$220,AM$99,FALSE),($Y32="no"),($AD32="yes"),($AH32="Other")))</f>
        <v>0</v>
      </c>
      <c r="AN122" s="31" t="b">
        <f>IF(ISBLANK($Y32),VLOOKUP($G122,$H$217:AN$220,AN$99,FALSE),AND(VLOOKUP($G122,$H$217:AN$220,AN$99,FALSE),($Y32="no"),($AD32="yes"),($AH32="Other")))</f>
        <v>0</v>
      </c>
      <c r="AO122" s="31" t="b">
        <f>IF(ISBLANK($Y32),VLOOKUP($G122,$H$217:AO$220,AO$99,FALSE),AND(VLOOKUP($G122,$H$217:AO$220,AO$99,FALSE),($Y32="no"),($AD32="yes"),($AH32="Other")))</f>
        <v>0</v>
      </c>
      <c r="AP122" s="31" t="b">
        <f>IF(ISBLANK($Y32),VLOOKUP($G122,$H$217:AP$220,AP$99,FALSE),AND(VLOOKUP($G122,$H$217:AP$220,AP$99,FALSE),($Y32="no"),($AD32="yes"),($AH32="Other")))</f>
        <v>0</v>
      </c>
      <c r="AR122" s="3"/>
    </row>
    <row r="123" spans="7:44" ht="15">
      <c r="G123" s="30">
        <f t="shared" si="4"/>
        <v>0</v>
      </c>
      <c r="H123" s="30" t="b">
        <v>1</v>
      </c>
      <c r="I123" s="31" t="b">
        <f>VLOOKUP($G123,$H$217:I$220,I$99,FALSE)</f>
        <v>0</v>
      </c>
      <c r="J123" s="31" t="b">
        <f>VLOOKUP($G123,$H$217:J$220,J$99,FALSE)</f>
        <v>0</v>
      </c>
      <c r="K123" s="31" t="b">
        <f>VLOOKUP($G123,$H$217:K$220,K$99,FALSE)</f>
        <v>0</v>
      </c>
      <c r="L123" s="31" t="b">
        <f>VLOOKUP($G123,$H$217:L$220,L$99,FALSE)</f>
        <v>0</v>
      </c>
      <c r="M123" s="31" t="b">
        <f>VLOOKUP($G123,$H$217:M$220,M$99,FALSE)</f>
        <v>0</v>
      </c>
      <c r="N123" s="31" t="b">
        <f>VLOOKUP($G123,$H$217:N$220,N$99,FALSE)</f>
        <v>0</v>
      </c>
      <c r="O123" s="31" t="b">
        <f>VLOOKUP($G123,$H$217:O$220,O$99,FALSE)</f>
        <v>0</v>
      </c>
      <c r="P123" s="31" t="b">
        <f>VLOOKUP($G123,$H$217:P$220,P$99,FALSE)</f>
        <v>0</v>
      </c>
      <c r="Q123" s="31" t="b">
        <f>VLOOKUP($G123,$H$217:Q$220,Q$99,FALSE)</f>
        <v>0</v>
      </c>
      <c r="R123" s="31" t="b">
        <f>VLOOKUP($G123,$H$217:R$220,R$99,FALSE)</f>
        <v>0</v>
      </c>
      <c r="S123" s="31" t="b">
        <f>IF(ISBLANK($R33),VLOOKUP($G123,$H$217:S$220,S$99,FALSE),AND(VLOOKUP($G123,$H$217:S$220,S$99,FALSE),($R33="yes")))</f>
        <v>0</v>
      </c>
      <c r="T123" s="31" t="b">
        <f>IF(ISBLANK($R33),VLOOKUP($G123,$H$217:T$220,T$99,FALSE),AND(VLOOKUP($G123,$H$217:T$220,T$99,FALSE),($R33="yes")))</f>
        <v>0</v>
      </c>
      <c r="U123" s="31" t="b">
        <f>IF(ISBLANK($R33),VLOOKUP($G123,$H$217:U$220,U$99,FALSE),AND(VLOOKUP($G123,$H$217:U$220,U$99,FALSE),($R33="yes")))</f>
        <v>0</v>
      </c>
      <c r="V123" s="31" t="b">
        <f>VLOOKUP($G123,$H$217:V$220,V$99,FALSE)</f>
        <v>0</v>
      </c>
      <c r="W123" s="31" t="b">
        <f>IF(ISBLANK($V33),VLOOKUP($G123,$H$217:W$220,W$99,FALSE),AND(VLOOKUP($G123,$H$217:W$220,W$99,FALSE),($V33="yes")))</f>
        <v>0</v>
      </c>
      <c r="X123" s="31" t="b">
        <f>IF(ISBLANK($V33),VLOOKUP($G123,$H$217:X$220,X$99,FALSE),AND(VLOOKUP($G123,$H$217:X$220,X$99,FALSE),($V33="yes")))</f>
        <v>0</v>
      </c>
      <c r="Y123" s="31" t="b">
        <f>VLOOKUP($G123,$H$217:Y$220,Y$99,FALSE)</f>
        <v>0</v>
      </c>
      <c r="Z123" s="31" t="b">
        <f>IF(ISBLANK($Y33),VLOOKUP($G123,$H$217:Z$220,Z$99,FALSE),AND(VLOOKUP($G123,$H$217:Z$220,Z$99,FALSE),($Y33="yes")))</f>
        <v>0</v>
      </c>
      <c r="AA123" s="31" t="b">
        <f>IF(ISBLANK($Y33),VLOOKUP($G123,$H$217:AA$220,AA$99,FALSE),IF(ISBLANK($Z33),AND(VLOOKUP($G123,$H$217:AA$220,AA$99,FALSE),($Z33="yes")),AND(VLOOKUP($G123,$H$217:AA$220,AA$99,FALSE),($Z33="yes"),($Y33="yes"))))</f>
        <v>0</v>
      </c>
      <c r="AB123" s="31" t="b">
        <f>IF(ISBLANK($Y33),VLOOKUP($G123,$H$217:AB$220,AB$99,FALSE),AND(VLOOKUP($G123,$H$217:AB$220,AB$99,FALSE),($Y33="no")))</f>
        <v>0</v>
      </c>
      <c r="AC123" s="31" t="b">
        <f>IF(ISBLANK($Y33),VLOOKUP($G123,$H$217:AC$220,AC$99,FALSE),IF(ISBLANK($AB33),AND(VLOOKUP($G123,$H$217:AC$220,AC$99,FALSE),($Y33="no")),AND(VLOOKUP($G123,$H$217:AC$220,AC$99,FALSE),($Y33="no"),NOT(AU33))))</f>
        <v>0</v>
      </c>
      <c r="AD123" s="31" t="b">
        <f>IF(ISBLANK($Y33),VLOOKUP($G123,$H$217:AD$220,AD$99,FALSE),AND(VLOOKUP($G123,$H$217:AD$220,AD$99,FALSE),($Y33="no")))</f>
        <v>0</v>
      </c>
      <c r="AE123" s="31" t="b">
        <f>IF(ISBLANK($Y33),VLOOKUP($G123,$H$217:AE$220,AE$99,FALSE),AND(VLOOKUP($G123,$H$217:AE$220,AE$99,FALSE),($Y33="no"),($AD33&lt;&gt;"yes")))</f>
        <v>0</v>
      </c>
      <c r="AF123" s="31" t="b">
        <f>IF(ISBLANK($Y33),VLOOKUP($G123,$H$217:AF$220,AF$99,FALSE),AND(VLOOKUP($G123,$H$217:AF$220,AF$99,FALSE),($Y33="no"),($AD33="yes")))</f>
        <v>0</v>
      </c>
      <c r="AG123" s="31" t="b">
        <f>IF(ISBLANK($Y33),VLOOKUP($G123,$H$217:AG$220,AG$99,FALSE),AND(VLOOKUP($G123,$H$217:AG$220,AG$99,FALSE),($Y33="no"),($AD33="yes"),($AF33="Other")))</f>
        <v>0</v>
      </c>
      <c r="AH123" s="31" t="b">
        <f>IF(ISBLANK($Y33),VLOOKUP($G123,$H$217:AH$220,AH$99,FALSE),AND(VLOOKUP($G123,$H$217:AH$220,AH$99,FALSE),($Y33="no"),($AD33="yes")))</f>
        <v>0</v>
      </c>
      <c r="AI123" s="31" t="b">
        <f>IF(ISBLANK($Y33),VLOOKUP($G123,$H$217:AI$220,AI$99,FALSE),AND(VLOOKUP($G123,$H$217:AI$220,AI$99,FALSE),($Y33="no"),($AD33="yes"),($AH33="Other")))</f>
        <v>0</v>
      </c>
      <c r="AJ123" s="31" t="b">
        <f>IF(ISBLANK($Y33),VLOOKUP($G123,$H$217:AJ$220,AJ$99,FALSE),AND(VLOOKUP($G123,$H$217:AJ$220,AJ$99,FALSE),($Y33="no"),($AD33="yes"),($AH33="Other")))</f>
        <v>0</v>
      </c>
      <c r="AK123" s="31" t="b">
        <f>IF(ISBLANK($Y33),VLOOKUP($G123,$H$217:AK$220,AK$99,FALSE),AND(VLOOKUP($G123,$H$217:AK$220,AK$99,FALSE),($Y33="no"),($AD33="yes"),($AH33="Other")))</f>
        <v>0</v>
      </c>
      <c r="AL123" s="31" t="b">
        <f>IF(ISBLANK($Y33),VLOOKUP($G123,$H$217:AL$220,AL$99,FALSE),AND(VLOOKUP($G123,$H$217:AL$220,AL$99,FALSE),($Y33="no"),($AD33="yes"),($AH33="Other")))</f>
        <v>0</v>
      </c>
      <c r="AM123" s="31" t="b">
        <f>IF(ISBLANK($Y33),VLOOKUP($G123,$H$217:AM$220,AM$99,FALSE),AND(VLOOKUP($G123,$H$217:AM$220,AM$99,FALSE),($Y33="no"),($AD33="yes"),($AH33="Other")))</f>
        <v>0</v>
      </c>
      <c r="AN123" s="31" t="b">
        <f>IF(ISBLANK($Y33),VLOOKUP($G123,$H$217:AN$220,AN$99,FALSE),AND(VLOOKUP($G123,$H$217:AN$220,AN$99,FALSE),($Y33="no"),($AD33="yes"),($AH33="Other")))</f>
        <v>0</v>
      </c>
      <c r="AO123" s="31" t="b">
        <f>IF(ISBLANK($Y33),VLOOKUP($G123,$H$217:AO$220,AO$99,FALSE),AND(VLOOKUP($G123,$H$217:AO$220,AO$99,FALSE),($Y33="no"),($AD33="yes"),($AH33="Other")))</f>
        <v>0</v>
      </c>
      <c r="AP123" s="31" t="b">
        <f>IF(ISBLANK($Y33),VLOOKUP($G123,$H$217:AP$220,AP$99,FALSE),AND(VLOOKUP($G123,$H$217:AP$220,AP$99,FALSE),($Y33="no"),($AD33="yes"),($AH33="Other")))</f>
        <v>0</v>
      </c>
      <c r="AR123" s="3"/>
    </row>
    <row r="124" spans="7:44" ht="15">
      <c r="G124" s="30">
        <f t="shared" si="4"/>
        <v>0</v>
      </c>
      <c r="H124" s="30" t="b">
        <v>1</v>
      </c>
      <c r="I124" s="31" t="b">
        <f>VLOOKUP($G124,$H$217:I$220,I$99,FALSE)</f>
        <v>0</v>
      </c>
      <c r="J124" s="31" t="b">
        <f>VLOOKUP($G124,$H$217:J$220,J$99,FALSE)</f>
        <v>0</v>
      </c>
      <c r="K124" s="31" t="b">
        <f>VLOOKUP($G124,$H$217:K$220,K$99,FALSE)</f>
        <v>0</v>
      </c>
      <c r="L124" s="31" t="b">
        <f>VLOOKUP($G124,$H$217:L$220,L$99,FALSE)</f>
        <v>0</v>
      </c>
      <c r="M124" s="31" t="b">
        <f>VLOOKUP($G124,$H$217:M$220,M$99,FALSE)</f>
        <v>0</v>
      </c>
      <c r="N124" s="31" t="b">
        <f>VLOOKUP($G124,$H$217:N$220,N$99,FALSE)</f>
        <v>0</v>
      </c>
      <c r="O124" s="31" t="b">
        <f>VLOOKUP($G124,$H$217:O$220,O$99,FALSE)</f>
        <v>0</v>
      </c>
      <c r="P124" s="31" t="b">
        <f>VLOOKUP($G124,$H$217:P$220,P$99,FALSE)</f>
        <v>0</v>
      </c>
      <c r="Q124" s="31" t="b">
        <f>VLOOKUP($G124,$H$217:Q$220,Q$99,FALSE)</f>
        <v>0</v>
      </c>
      <c r="R124" s="31" t="b">
        <f>VLOOKUP($G124,$H$217:R$220,R$99,FALSE)</f>
        <v>0</v>
      </c>
      <c r="S124" s="31" t="b">
        <f>IF(ISBLANK($R34),VLOOKUP($G124,$H$217:S$220,S$99,FALSE),AND(VLOOKUP($G124,$H$217:S$220,S$99,FALSE),($R34="yes")))</f>
        <v>0</v>
      </c>
      <c r="T124" s="31" t="b">
        <f>IF(ISBLANK($R34),VLOOKUP($G124,$H$217:T$220,T$99,FALSE),AND(VLOOKUP($G124,$H$217:T$220,T$99,FALSE),($R34="yes")))</f>
        <v>0</v>
      </c>
      <c r="U124" s="31" t="b">
        <f>IF(ISBLANK($R34),VLOOKUP($G124,$H$217:U$220,U$99,FALSE),AND(VLOOKUP($G124,$H$217:U$220,U$99,FALSE),($R34="yes")))</f>
        <v>0</v>
      </c>
      <c r="V124" s="31" t="b">
        <f>VLOOKUP($G124,$H$217:V$220,V$99,FALSE)</f>
        <v>0</v>
      </c>
      <c r="W124" s="31" t="b">
        <f>IF(ISBLANK($V34),VLOOKUP($G124,$H$217:W$220,W$99,FALSE),AND(VLOOKUP($G124,$H$217:W$220,W$99,FALSE),($V34="yes")))</f>
        <v>0</v>
      </c>
      <c r="X124" s="31" t="b">
        <f>IF(ISBLANK($V34),VLOOKUP($G124,$H$217:X$220,X$99,FALSE),AND(VLOOKUP($G124,$H$217:X$220,X$99,FALSE),($V34="yes")))</f>
        <v>0</v>
      </c>
      <c r="Y124" s="31" t="b">
        <f>VLOOKUP($G124,$H$217:Y$220,Y$99,FALSE)</f>
        <v>0</v>
      </c>
      <c r="Z124" s="31" t="b">
        <f>IF(ISBLANK($Y34),VLOOKUP($G124,$H$217:Z$220,Z$99,FALSE),AND(VLOOKUP($G124,$H$217:Z$220,Z$99,FALSE),($Y34="yes")))</f>
        <v>0</v>
      </c>
      <c r="AA124" s="31" t="b">
        <f>IF(ISBLANK($Y34),VLOOKUP($G124,$H$217:AA$220,AA$99,FALSE),IF(ISBLANK($Z34),AND(VLOOKUP($G124,$H$217:AA$220,AA$99,FALSE),($Z34="yes")),AND(VLOOKUP($G124,$H$217:AA$220,AA$99,FALSE),($Z34="yes"),($Y34="yes"))))</f>
        <v>0</v>
      </c>
      <c r="AB124" s="31" t="b">
        <f>IF(ISBLANK($Y34),VLOOKUP($G124,$H$217:AB$220,AB$99,FALSE),AND(VLOOKUP($G124,$H$217:AB$220,AB$99,FALSE),($Y34="no")))</f>
        <v>0</v>
      </c>
      <c r="AC124" s="31" t="b">
        <f>IF(ISBLANK($Y34),VLOOKUP($G124,$H$217:AC$220,AC$99,FALSE),IF(ISBLANK($AB34),AND(VLOOKUP($G124,$H$217:AC$220,AC$99,FALSE),($Y34="no")),AND(VLOOKUP($G124,$H$217:AC$220,AC$99,FALSE),($Y34="no"),NOT(AU34))))</f>
        <v>0</v>
      </c>
      <c r="AD124" s="31" t="b">
        <f>IF(ISBLANK($Y34),VLOOKUP($G124,$H$217:AD$220,AD$99,FALSE),AND(VLOOKUP($G124,$H$217:AD$220,AD$99,FALSE),($Y34="no")))</f>
        <v>0</v>
      </c>
      <c r="AE124" s="31" t="b">
        <f>IF(ISBLANK($Y34),VLOOKUP($G124,$H$217:AE$220,AE$99,FALSE),AND(VLOOKUP($G124,$H$217:AE$220,AE$99,FALSE),($Y34="no"),($AD34&lt;&gt;"yes")))</f>
        <v>0</v>
      </c>
      <c r="AF124" s="31" t="b">
        <f>IF(ISBLANK($Y34),VLOOKUP($G124,$H$217:AF$220,AF$99,FALSE),AND(VLOOKUP($G124,$H$217:AF$220,AF$99,FALSE),($Y34="no"),($AD34="yes")))</f>
        <v>0</v>
      </c>
      <c r="AG124" s="31" t="b">
        <f>IF(ISBLANK($Y34),VLOOKUP($G124,$H$217:AG$220,AG$99,FALSE),AND(VLOOKUP($G124,$H$217:AG$220,AG$99,FALSE),($Y34="no"),($AD34="yes"),($AF34="Other")))</f>
        <v>0</v>
      </c>
      <c r="AH124" s="31" t="b">
        <f>IF(ISBLANK($Y34),VLOOKUP($G124,$H$217:AH$220,AH$99,FALSE),AND(VLOOKUP($G124,$H$217:AH$220,AH$99,FALSE),($Y34="no"),($AD34="yes")))</f>
        <v>0</v>
      </c>
      <c r="AI124" s="31" t="b">
        <f>IF(ISBLANK($Y34),VLOOKUP($G124,$H$217:AI$220,AI$99,FALSE),AND(VLOOKUP($G124,$H$217:AI$220,AI$99,FALSE),($Y34="no"),($AD34="yes"),($AH34="Other")))</f>
        <v>0</v>
      </c>
      <c r="AJ124" s="31" t="b">
        <f>IF(ISBLANK($Y34),VLOOKUP($G124,$H$217:AJ$220,AJ$99,FALSE),AND(VLOOKUP($G124,$H$217:AJ$220,AJ$99,FALSE),($Y34="no"),($AD34="yes"),($AH34="Other")))</f>
        <v>0</v>
      </c>
      <c r="AK124" s="31" t="b">
        <f>IF(ISBLANK($Y34),VLOOKUP($G124,$H$217:AK$220,AK$99,FALSE),AND(VLOOKUP($G124,$H$217:AK$220,AK$99,FALSE),($Y34="no"),($AD34="yes"),($AH34="Other")))</f>
        <v>0</v>
      </c>
      <c r="AL124" s="31" t="b">
        <f>IF(ISBLANK($Y34),VLOOKUP($G124,$H$217:AL$220,AL$99,FALSE),AND(VLOOKUP($G124,$H$217:AL$220,AL$99,FALSE),($Y34="no"),($AD34="yes"),($AH34="Other")))</f>
        <v>0</v>
      </c>
      <c r="AM124" s="31" t="b">
        <f>IF(ISBLANK($Y34),VLOOKUP($G124,$H$217:AM$220,AM$99,FALSE),AND(VLOOKUP($G124,$H$217:AM$220,AM$99,FALSE),($Y34="no"),($AD34="yes"),($AH34="Other")))</f>
        <v>0</v>
      </c>
      <c r="AN124" s="31" t="b">
        <f>IF(ISBLANK($Y34),VLOOKUP($G124,$H$217:AN$220,AN$99,FALSE),AND(VLOOKUP($G124,$H$217:AN$220,AN$99,FALSE),($Y34="no"),($AD34="yes"),($AH34="Other")))</f>
        <v>0</v>
      </c>
      <c r="AO124" s="31" t="b">
        <f>IF(ISBLANK($Y34),VLOOKUP($G124,$H$217:AO$220,AO$99,FALSE),AND(VLOOKUP($G124,$H$217:AO$220,AO$99,FALSE),($Y34="no"),($AD34="yes"),($AH34="Other")))</f>
        <v>0</v>
      </c>
      <c r="AP124" s="31" t="b">
        <f>IF(ISBLANK($Y34),VLOOKUP($G124,$H$217:AP$220,AP$99,FALSE),AND(VLOOKUP($G124,$H$217:AP$220,AP$99,FALSE),($Y34="no"),($AD34="yes"),($AH34="Other")))</f>
        <v>0</v>
      </c>
      <c r="AR124" s="3"/>
    </row>
    <row r="125" spans="7:44" ht="15">
      <c r="G125" s="30">
        <f t="shared" si="4"/>
        <v>0</v>
      </c>
      <c r="H125" s="30" t="b">
        <v>1</v>
      </c>
      <c r="I125" s="31" t="b">
        <f>VLOOKUP($G125,$H$217:I$220,I$99,FALSE)</f>
        <v>0</v>
      </c>
      <c r="J125" s="31" t="b">
        <f>VLOOKUP($G125,$H$217:J$220,J$99,FALSE)</f>
        <v>0</v>
      </c>
      <c r="K125" s="31" t="b">
        <f>VLOOKUP($G125,$H$217:K$220,K$99,FALSE)</f>
        <v>0</v>
      </c>
      <c r="L125" s="31" t="b">
        <f>VLOOKUP($G125,$H$217:L$220,L$99,FALSE)</f>
        <v>0</v>
      </c>
      <c r="M125" s="31" t="b">
        <f>VLOOKUP($G125,$H$217:M$220,M$99,FALSE)</f>
        <v>0</v>
      </c>
      <c r="N125" s="31" t="b">
        <f>VLOOKUP($G125,$H$217:N$220,N$99,FALSE)</f>
        <v>0</v>
      </c>
      <c r="O125" s="31" t="b">
        <f>VLOOKUP($G125,$H$217:O$220,O$99,FALSE)</f>
        <v>0</v>
      </c>
      <c r="P125" s="31" t="b">
        <f>VLOOKUP($G125,$H$217:P$220,P$99,FALSE)</f>
        <v>0</v>
      </c>
      <c r="Q125" s="31" t="b">
        <f>VLOOKUP($G125,$H$217:Q$220,Q$99,FALSE)</f>
        <v>0</v>
      </c>
      <c r="R125" s="31" t="b">
        <f>VLOOKUP($G125,$H$217:R$220,R$99,FALSE)</f>
        <v>0</v>
      </c>
      <c r="S125" s="31" t="b">
        <f>IF(ISBLANK($R35),VLOOKUP($G125,$H$217:S$220,S$99,FALSE),AND(VLOOKUP($G125,$H$217:S$220,S$99,FALSE),($R35="yes")))</f>
        <v>0</v>
      </c>
      <c r="T125" s="31" t="b">
        <f>IF(ISBLANK($R35),VLOOKUP($G125,$H$217:T$220,T$99,FALSE),AND(VLOOKUP($G125,$H$217:T$220,T$99,FALSE),($R35="yes")))</f>
        <v>0</v>
      </c>
      <c r="U125" s="31" t="b">
        <f>IF(ISBLANK($R35),VLOOKUP($G125,$H$217:U$220,U$99,FALSE),AND(VLOOKUP($G125,$H$217:U$220,U$99,FALSE),($R35="yes")))</f>
        <v>0</v>
      </c>
      <c r="V125" s="31" t="b">
        <f>VLOOKUP($G125,$H$217:V$220,V$99,FALSE)</f>
        <v>0</v>
      </c>
      <c r="W125" s="31" t="b">
        <f>IF(ISBLANK($V35),VLOOKUP($G125,$H$217:W$220,W$99,FALSE),AND(VLOOKUP($G125,$H$217:W$220,W$99,FALSE),($V35="yes")))</f>
        <v>0</v>
      </c>
      <c r="X125" s="31" t="b">
        <f>IF(ISBLANK($V35),VLOOKUP($G125,$H$217:X$220,X$99,FALSE),AND(VLOOKUP($G125,$H$217:X$220,X$99,FALSE),($V35="yes")))</f>
        <v>0</v>
      </c>
      <c r="Y125" s="31" t="b">
        <f>VLOOKUP($G125,$H$217:Y$220,Y$99,FALSE)</f>
        <v>0</v>
      </c>
      <c r="Z125" s="31" t="b">
        <f>IF(ISBLANK($Y35),VLOOKUP($G125,$H$217:Z$220,Z$99,FALSE),AND(VLOOKUP($G125,$H$217:Z$220,Z$99,FALSE),($Y35="yes")))</f>
        <v>0</v>
      </c>
      <c r="AA125" s="31" t="b">
        <f>IF(ISBLANK($Y35),VLOOKUP($G125,$H$217:AA$220,AA$99,FALSE),IF(ISBLANK($Z35),AND(VLOOKUP($G125,$H$217:AA$220,AA$99,FALSE),($Z35="yes")),AND(VLOOKUP($G125,$H$217:AA$220,AA$99,FALSE),($Z35="yes"),($Y35="yes"))))</f>
        <v>0</v>
      </c>
      <c r="AB125" s="31" t="b">
        <f>IF(ISBLANK($Y35),VLOOKUP($G125,$H$217:AB$220,AB$99,FALSE),AND(VLOOKUP($G125,$H$217:AB$220,AB$99,FALSE),($Y35="no")))</f>
        <v>0</v>
      </c>
      <c r="AC125" s="31" t="b">
        <f>IF(ISBLANK($Y35),VLOOKUP($G125,$H$217:AC$220,AC$99,FALSE),IF(ISBLANK($AB35),AND(VLOOKUP($G125,$H$217:AC$220,AC$99,FALSE),($Y35="no")),AND(VLOOKUP($G125,$H$217:AC$220,AC$99,FALSE),($Y35="no"),NOT(AU35))))</f>
        <v>0</v>
      </c>
      <c r="AD125" s="31" t="b">
        <f>IF(ISBLANK($Y35),VLOOKUP($G125,$H$217:AD$220,AD$99,FALSE),AND(VLOOKUP($G125,$H$217:AD$220,AD$99,FALSE),($Y35="no")))</f>
        <v>0</v>
      </c>
      <c r="AE125" s="31" t="b">
        <f>IF(ISBLANK($Y35),VLOOKUP($G125,$H$217:AE$220,AE$99,FALSE),AND(VLOOKUP($G125,$H$217:AE$220,AE$99,FALSE),($Y35="no"),($AD35&lt;&gt;"yes")))</f>
        <v>0</v>
      </c>
      <c r="AF125" s="31" t="b">
        <f>IF(ISBLANK($Y35),VLOOKUP($G125,$H$217:AF$220,AF$99,FALSE),AND(VLOOKUP($G125,$H$217:AF$220,AF$99,FALSE),($Y35="no"),($AD35="yes")))</f>
        <v>0</v>
      </c>
      <c r="AG125" s="31" t="b">
        <f>IF(ISBLANK($Y35),VLOOKUP($G125,$H$217:AG$220,AG$99,FALSE),AND(VLOOKUP($G125,$H$217:AG$220,AG$99,FALSE),($Y35="no"),($AD35="yes"),($AF35="Other")))</f>
        <v>0</v>
      </c>
      <c r="AH125" s="31" t="b">
        <f>IF(ISBLANK($Y35),VLOOKUP($G125,$H$217:AH$220,AH$99,FALSE),AND(VLOOKUP($G125,$H$217:AH$220,AH$99,FALSE),($Y35="no"),($AD35="yes")))</f>
        <v>0</v>
      </c>
      <c r="AI125" s="31" t="b">
        <f>IF(ISBLANK($Y35),VLOOKUP($G125,$H$217:AI$220,AI$99,FALSE),AND(VLOOKUP($G125,$H$217:AI$220,AI$99,FALSE),($Y35="no"),($AD35="yes"),($AH35="Other")))</f>
        <v>0</v>
      </c>
      <c r="AJ125" s="31" t="b">
        <f>IF(ISBLANK($Y35),VLOOKUP($G125,$H$217:AJ$220,AJ$99,FALSE),AND(VLOOKUP($G125,$H$217:AJ$220,AJ$99,FALSE),($Y35="no"),($AD35="yes"),($AH35="Other")))</f>
        <v>0</v>
      </c>
      <c r="AK125" s="31" t="b">
        <f>IF(ISBLANK($Y35),VLOOKUP($G125,$H$217:AK$220,AK$99,FALSE),AND(VLOOKUP($G125,$H$217:AK$220,AK$99,FALSE),($Y35="no"),($AD35="yes"),($AH35="Other")))</f>
        <v>0</v>
      </c>
      <c r="AL125" s="31" t="b">
        <f>IF(ISBLANK($Y35),VLOOKUP($G125,$H$217:AL$220,AL$99,FALSE),AND(VLOOKUP($G125,$H$217:AL$220,AL$99,FALSE),($Y35="no"),($AD35="yes"),($AH35="Other")))</f>
        <v>0</v>
      </c>
      <c r="AM125" s="31" t="b">
        <f>IF(ISBLANK($Y35),VLOOKUP($G125,$H$217:AM$220,AM$99,FALSE),AND(VLOOKUP($G125,$H$217:AM$220,AM$99,FALSE),($Y35="no"),($AD35="yes"),($AH35="Other")))</f>
        <v>0</v>
      </c>
      <c r="AN125" s="31" t="b">
        <f>IF(ISBLANK($Y35),VLOOKUP($G125,$H$217:AN$220,AN$99,FALSE),AND(VLOOKUP($G125,$H$217:AN$220,AN$99,FALSE),($Y35="no"),($AD35="yes"),($AH35="Other")))</f>
        <v>0</v>
      </c>
      <c r="AO125" s="31" t="b">
        <f>IF(ISBLANK($Y35),VLOOKUP($G125,$H$217:AO$220,AO$99,FALSE),AND(VLOOKUP($G125,$H$217:AO$220,AO$99,FALSE),($Y35="no"),($AD35="yes"),($AH35="Other")))</f>
        <v>0</v>
      </c>
      <c r="AP125" s="31" t="b">
        <f>IF(ISBLANK($Y35),VLOOKUP($G125,$H$217:AP$220,AP$99,FALSE),AND(VLOOKUP($G125,$H$217:AP$220,AP$99,FALSE),($Y35="no"),($AD35="yes"),($AH35="Other")))</f>
        <v>0</v>
      </c>
      <c r="AR125" s="3"/>
    </row>
    <row r="126" spans="7:44" ht="15">
      <c r="G126" s="30">
        <f t="shared" si="4"/>
        <v>0</v>
      </c>
      <c r="H126" s="30" t="b">
        <v>1</v>
      </c>
      <c r="I126" s="31" t="b">
        <f>VLOOKUP($G126,$H$217:I$220,I$99,FALSE)</f>
        <v>0</v>
      </c>
      <c r="J126" s="31" t="b">
        <f>VLOOKUP($G126,$H$217:J$220,J$99,FALSE)</f>
        <v>0</v>
      </c>
      <c r="K126" s="31" t="b">
        <f>VLOOKUP($G126,$H$217:K$220,K$99,FALSE)</f>
        <v>0</v>
      </c>
      <c r="L126" s="31" t="b">
        <f>VLOOKUP($G126,$H$217:L$220,L$99,FALSE)</f>
        <v>0</v>
      </c>
      <c r="M126" s="31" t="b">
        <f>VLOOKUP($G126,$H$217:M$220,M$99,FALSE)</f>
        <v>0</v>
      </c>
      <c r="N126" s="31" t="b">
        <f>VLOOKUP($G126,$H$217:N$220,N$99,FALSE)</f>
        <v>0</v>
      </c>
      <c r="O126" s="31" t="b">
        <f>VLOOKUP($G126,$H$217:O$220,O$99,FALSE)</f>
        <v>0</v>
      </c>
      <c r="P126" s="31" t="b">
        <f>VLOOKUP($G126,$H$217:P$220,P$99,FALSE)</f>
        <v>0</v>
      </c>
      <c r="Q126" s="31" t="b">
        <f>VLOOKUP($G126,$H$217:Q$220,Q$99,FALSE)</f>
        <v>0</v>
      </c>
      <c r="R126" s="31" t="b">
        <f>VLOOKUP($G126,$H$217:R$220,R$99,FALSE)</f>
        <v>0</v>
      </c>
      <c r="S126" s="31" t="b">
        <f>IF(ISBLANK($R36),VLOOKUP($G126,$H$217:S$220,S$99,FALSE),AND(VLOOKUP($G126,$H$217:S$220,S$99,FALSE),($R36="yes")))</f>
        <v>0</v>
      </c>
      <c r="T126" s="31" t="b">
        <f>IF(ISBLANK($R36),VLOOKUP($G126,$H$217:T$220,T$99,FALSE),AND(VLOOKUP($G126,$H$217:T$220,T$99,FALSE),($R36="yes")))</f>
        <v>0</v>
      </c>
      <c r="U126" s="31" t="b">
        <f>IF(ISBLANK($R36),VLOOKUP($G126,$H$217:U$220,U$99,FALSE),AND(VLOOKUP($G126,$H$217:U$220,U$99,FALSE),($R36="yes")))</f>
        <v>0</v>
      </c>
      <c r="V126" s="31" t="b">
        <f>VLOOKUP($G126,$H$217:V$220,V$99,FALSE)</f>
        <v>0</v>
      </c>
      <c r="W126" s="31" t="b">
        <f>IF(ISBLANK($V36),VLOOKUP($G126,$H$217:W$220,W$99,FALSE),AND(VLOOKUP($G126,$H$217:W$220,W$99,FALSE),($V36="yes")))</f>
        <v>0</v>
      </c>
      <c r="X126" s="31" t="b">
        <f>IF(ISBLANK($V36),VLOOKUP($G126,$H$217:X$220,X$99,FALSE),AND(VLOOKUP($G126,$H$217:X$220,X$99,FALSE),($V36="yes")))</f>
        <v>0</v>
      </c>
      <c r="Y126" s="31" t="b">
        <f>VLOOKUP($G126,$H$217:Y$220,Y$99,FALSE)</f>
        <v>0</v>
      </c>
      <c r="Z126" s="31" t="b">
        <f>IF(ISBLANK($Y36),VLOOKUP($G126,$H$217:Z$220,Z$99,FALSE),AND(VLOOKUP($G126,$H$217:Z$220,Z$99,FALSE),($Y36="yes")))</f>
        <v>0</v>
      </c>
      <c r="AA126" s="31" t="b">
        <f>IF(ISBLANK($Y36),VLOOKUP($G126,$H$217:AA$220,AA$99,FALSE),IF(ISBLANK($Z36),AND(VLOOKUP($G126,$H$217:AA$220,AA$99,FALSE),($Z36="yes")),AND(VLOOKUP($G126,$H$217:AA$220,AA$99,FALSE),($Z36="yes"),($Y36="yes"))))</f>
        <v>0</v>
      </c>
      <c r="AB126" s="31" t="b">
        <f>IF(ISBLANK($Y36),VLOOKUP($G126,$H$217:AB$220,AB$99,FALSE),AND(VLOOKUP($G126,$H$217:AB$220,AB$99,FALSE),($Y36="no")))</f>
        <v>0</v>
      </c>
      <c r="AC126" s="31" t="b">
        <f>IF(ISBLANK($Y36),VLOOKUP($G126,$H$217:AC$220,AC$99,FALSE),IF(ISBLANK($AB36),AND(VLOOKUP($G126,$H$217:AC$220,AC$99,FALSE),($Y36="no")),AND(VLOOKUP($G126,$H$217:AC$220,AC$99,FALSE),($Y36="no"),NOT(AU36))))</f>
        <v>0</v>
      </c>
      <c r="AD126" s="31" t="b">
        <f>IF(ISBLANK($Y36),VLOOKUP($G126,$H$217:AD$220,AD$99,FALSE),AND(VLOOKUP($G126,$H$217:AD$220,AD$99,FALSE),($Y36="no")))</f>
        <v>0</v>
      </c>
      <c r="AE126" s="31" t="b">
        <f>IF(ISBLANK($Y36),VLOOKUP($G126,$H$217:AE$220,AE$99,FALSE),AND(VLOOKUP($G126,$H$217:AE$220,AE$99,FALSE),($Y36="no"),($AD36&lt;&gt;"yes")))</f>
        <v>0</v>
      </c>
      <c r="AF126" s="31" t="b">
        <f>IF(ISBLANK($Y36),VLOOKUP($G126,$H$217:AF$220,AF$99,FALSE),AND(VLOOKUP($G126,$H$217:AF$220,AF$99,FALSE),($Y36="no"),($AD36="yes")))</f>
        <v>0</v>
      </c>
      <c r="AG126" s="31" t="b">
        <f>IF(ISBLANK($Y36),VLOOKUP($G126,$H$217:AG$220,AG$99,FALSE),AND(VLOOKUP($G126,$H$217:AG$220,AG$99,FALSE),($Y36="no"),($AD36="yes"),($AF36="Other")))</f>
        <v>0</v>
      </c>
      <c r="AH126" s="31" t="b">
        <f>IF(ISBLANK($Y36),VLOOKUP($G126,$H$217:AH$220,AH$99,FALSE),AND(VLOOKUP($G126,$H$217:AH$220,AH$99,FALSE),($Y36="no"),($AD36="yes")))</f>
        <v>0</v>
      </c>
      <c r="AI126" s="31" t="b">
        <f>IF(ISBLANK($Y36),VLOOKUP($G126,$H$217:AI$220,AI$99,FALSE),AND(VLOOKUP($G126,$H$217:AI$220,AI$99,FALSE),($Y36="no"),($AD36="yes"),($AH36="Other")))</f>
        <v>0</v>
      </c>
      <c r="AJ126" s="31" t="b">
        <f>IF(ISBLANK($Y36),VLOOKUP($G126,$H$217:AJ$220,AJ$99,FALSE),AND(VLOOKUP($G126,$H$217:AJ$220,AJ$99,FALSE),($Y36="no"),($AD36="yes"),($AH36="Other")))</f>
        <v>0</v>
      </c>
      <c r="AK126" s="31" t="b">
        <f>IF(ISBLANK($Y36),VLOOKUP($G126,$H$217:AK$220,AK$99,FALSE),AND(VLOOKUP($G126,$H$217:AK$220,AK$99,FALSE),($Y36="no"),($AD36="yes"),($AH36="Other")))</f>
        <v>0</v>
      </c>
      <c r="AL126" s="31" t="b">
        <f>IF(ISBLANK($Y36),VLOOKUP($G126,$H$217:AL$220,AL$99,FALSE),AND(VLOOKUP($G126,$H$217:AL$220,AL$99,FALSE),($Y36="no"),($AD36="yes"),($AH36="Other")))</f>
        <v>0</v>
      </c>
      <c r="AM126" s="31" t="b">
        <f>IF(ISBLANK($Y36),VLOOKUP($G126,$H$217:AM$220,AM$99,FALSE),AND(VLOOKUP($G126,$H$217:AM$220,AM$99,FALSE),($Y36="no"),($AD36="yes"),($AH36="Other")))</f>
        <v>0</v>
      </c>
      <c r="AN126" s="31" t="b">
        <f>IF(ISBLANK($Y36),VLOOKUP($G126,$H$217:AN$220,AN$99,FALSE),AND(VLOOKUP($G126,$H$217:AN$220,AN$99,FALSE),($Y36="no"),($AD36="yes"),($AH36="Other")))</f>
        <v>0</v>
      </c>
      <c r="AO126" s="31" t="b">
        <f>IF(ISBLANK($Y36),VLOOKUP($G126,$H$217:AO$220,AO$99,FALSE),AND(VLOOKUP($G126,$H$217:AO$220,AO$99,FALSE),($Y36="no"),($AD36="yes"),($AH36="Other")))</f>
        <v>0</v>
      </c>
      <c r="AP126" s="31" t="b">
        <f>IF(ISBLANK($Y36),VLOOKUP($G126,$H$217:AP$220,AP$99,FALSE),AND(VLOOKUP($G126,$H$217:AP$220,AP$99,FALSE),($Y36="no"),($AD36="yes"),($AH36="Other")))</f>
        <v>0</v>
      </c>
      <c r="AR126" s="3"/>
    </row>
    <row r="127" spans="7:44" ht="15">
      <c r="G127" s="30">
        <f t="shared" si="4"/>
        <v>0</v>
      </c>
      <c r="H127" s="30" t="b">
        <v>1</v>
      </c>
      <c r="I127" s="31" t="b">
        <f>VLOOKUP($G127,$H$217:I$220,I$99,FALSE)</f>
        <v>0</v>
      </c>
      <c r="J127" s="31" t="b">
        <f>VLOOKUP($G127,$H$217:J$220,J$99,FALSE)</f>
        <v>0</v>
      </c>
      <c r="K127" s="31" t="b">
        <f>VLOOKUP($G127,$H$217:K$220,K$99,FALSE)</f>
        <v>0</v>
      </c>
      <c r="L127" s="31" t="b">
        <f>VLOOKUP($G127,$H$217:L$220,L$99,FALSE)</f>
        <v>0</v>
      </c>
      <c r="M127" s="31" t="b">
        <f>VLOOKUP($G127,$H$217:M$220,M$99,FALSE)</f>
        <v>0</v>
      </c>
      <c r="N127" s="31" t="b">
        <f>VLOOKUP($G127,$H$217:N$220,N$99,FALSE)</f>
        <v>0</v>
      </c>
      <c r="O127" s="31" t="b">
        <f>VLOOKUP($G127,$H$217:O$220,O$99,FALSE)</f>
        <v>0</v>
      </c>
      <c r="P127" s="31" t="b">
        <f>VLOOKUP($G127,$H$217:P$220,P$99,FALSE)</f>
        <v>0</v>
      </c>
      <c r="Q127" s="31" t="b">
        <f>VLOOKUP($G127,$H$217:Q$220,Q$99,FALSE)</f>
        <v>0</v>
      </c>
      <c r="R127" s="31" t="b">
        <f>VLOOKUP($G127,$H$217:R$220,R$99,FALSE)</f>
        <v>0</v>
      </c>
      <c r="S127" s="31" t="b">
        <f>IF(ISBLANK($R37),VLOOKUP($G127,$H$217:S$220,S$99,FALSE),AND(VLOOKUP($G127,$H$217:S$220,S$99,FALSE),($R37="yes")))</f>
        <v>0</v>
      </c>
      <c r="T127" s="31" t="b">
        <f>IF(ISBLANK($R37),VLOOKUP($G127,$H$217:T$220,T$99,FALSE),AND(VLOOKUP($G127,$H$217:T$220,T$99,FALSE),($R37="yes")))</f>
        <v>0</v>
      </c>
      <c r="U127" s="31" t="b">
        <f>IF(ISBLANK($R37),VLOOKUP($G127,$H$217:U$220,U$99,FALSE),AND(VLOOKUP($G127,$H$217:U$220,U$99,FALSE),($R37="yes")))</f>
        <v>0</v>
      </c>
      <c r="V127" s="31" t="b">
        <f>VLOOKUP($G127,$H$217:V$220,V$99,FALSE)</f>
        <v>0</v>
      </c>
      <c r="W127" s="31" t="b">
        <f>IF(ISBLANK($V37),VLOOKUP($G127,$H$217:W$220,W$99,FALSE),AND(VLOOKUP($G127,$H$217:W$220,W$99,FALSE),($V37="yes")))</f>
        <v>0</v>
      </c>
      <c r="X127" s="31" t="b">
        <f>IF(ISBLANK($V37),VLOOKUP($G127,$H$217:X$220,X$99,FALSE),AND(VLOOKUP($G127,$H$217:X$220,X$99,FALSE),($V37="yes")))</f>
        <v>0</v>
      </c>
      <c r="Y127" s="31" t="b">
        <f>VLOOKUP($G127,$H$217:Y$220,Y$99,FALSE)</f>
        <v>0</v>
      </c>
      <c r="Z127" s="31" t="b">
        <f>IF(ISBLANK($Y37),VLOOKUP($G127,$H$217:Z$220,Z$99,FALSE),AND(VLOOKUP($G127,$H$217:Z$220,Z$99,FALSE),($Y37="yes")))</f>
        <v>0</v>
      </c>
      <c r="AA127" s="31" t="b">
        <f>IF(ISBLANK($Y37),VLOOKUP($G127,$H$217:AA$220,AA$99,FALSE),IF(ISBLANK($Z37),AND(VLOOKUP($G127,$H$217:AA$220,AA$99,FALSE),($Z37="yes")),AND(VLOOKUP($G127,$H$217:AA$220,AA$99,FALSE),($Z37="yes"),($Y37="yes"))))</f>
        <v>0</v>
      </c>
      <c r="AB127" s="31" t="b">
        <f>IF(ISBLANK($Y37),VLOOKUP($G127,$H$217:AB$220,AB$99,FALSE),AND(VLOOKUP($G127,$H$217:AB$220,AB$99,FALSE),($Y37="no")))</f>
        <v>0</v>
      </c>
      <c r="AC127" s="31" t="b">
        <f>IF(ISBLANK($Y37),VLOOKUP($G127,$H$217:AC$220,AC$99,FALSE),IF(ISBLANK($AB37),AND(VLOOKUP($G127,$H$217:AC$220,AC$99,FALSE),($Y37="no")),AND(VLOOKUP($G127,$H$217:AC$220,AC$99,FALSE),($Y37="no"),NOT(AU37))))</f>
        <v>0</v>
      </c>
      <c r="AD127" s="31" t="b">
        <f>IF(ISBLANK($Y37),VLOOKUP($G127,$H$217:AD$220,AD$99,FALSE),AND(VLOOKUP($G127,$H$217:AD$220,AD$99,FALSE),($Y37="no")))</f>
        <v>0</v>
      </c>
      <c r="AE127" s="31" t="b">
        <f>IF(ISBLANK($Y37),VLOOKUP($G127,$H$217:AE$220,AE$99,FALSE),AND(VLOOKUP($G127,$H$217:AE$220,AE$99,FALSE),($Y37="no"),($AD37&lt;&gt;"yes")))</f>
        <v>0</v>
      </c>
      <c r="AF127" s="31" t="b">
        <f>IF(ISBLANK($Y37),VLOOKUP($G127,$H$217:AF$220,AF$99,FALSE),AND(VLOOKUP($G127,$H$217:AF$220,AF$99,FALSE),($Y37="no"),($AD37="yes")))</f>
        <v>0</v>
      </c>
      <c r="AG127" s="31" t="b">
        <f>IF(ISBLANK($Y37),VLOOKUP($G127,$H$217:AG$220,AG$99,FALSE),AND(VLOOKUP($G127,$H$217:AG$220,AG$99,FALSE),($Y37="no"),($AD37="yes"),($AF37="Other")))</f>
        <v>0</v>
      </c>
      <c r="AH127" s="31" t="b">
        <f>IF(ISBLANK($Y37),VLOOKUP($G127,$H$217:AH$220,AH$99,FALSE),AND(VLOOKUP($G127,$H$217:AH$220,AH$99,FALSE),($Y37="no"),($AD37="yes")))</f>
        <v>0</v>
      </c>
      <c r="AI127" s="31" t="b">
        <f>IF(ISBLANK($Y37),VLOOKUP($G127,$H$217:AI$220,AI$99,FALSE),AND(VLOOKUP($G127,$H$217:AI$220,AI$99,FALSE),($Y37="no"),($AD37="yes"),($AH37="Other")))</f>
        <v>0</v>
      </c>
      <c r="AJ127" s="31" t="b">
        <f>IF(ISBLANK($Y37),VLOOKUP($G127,$H$217:AJ$220,AJ$99,FALSE),AND(VLOOKUP($G127,$H$217:AJ$220,AJ$99,FALSE),($Y37="no"),($AD37="yes"),($AH37="Other")))</f>
        <v>0</v>
      </c>
      <c r="AK127" s="31" t="b">
        <f>IF(ISBLANK($Y37),VLOOKUP($G127,$H$217:AK$220,AK$99,FALSE),AND(VLOOKUP($G127,$H$217:AK$220,AK$99,FALSE),($Y37="no"),($AD37="yes"),($AH37="Other")))</f>
        <v>0</v>
      </c>
      <c r="AL127" s="31" t="b">
        <f>IF(ISBLANK($Y37),VLOOKUP($G127,$H$217:AL$220,AL$99,FALSE),AND(VLOOKUP($G127,$H$217:AL$220,AL$99,FALSE),($Y37="no"),($AD37="yes"),($AH37="Other")))</f>
        <v>0</v>
      </c>
      <c r="AM127" s="31" t="b">
        <f>IF(ISBLANK($Y37),VLOOKUP($G127,$H$217:AM$220,AM$99,FALSE),AND(VLOOKUP($G127,$H$217:AM$220,AM$99,FALSE),($Y37="no"),($AD37="yes"),($AH37="Other")))</f>
        <v>0</v>
      </c>
      <c r="AN127" s="31" t="b">
        <f>IF(ISBLANK($Y37),VLOOKUP($G127,$H$217:AN$220,AN$99,FALSE),AND(VLOOKUP($G127,$H$217:AN$220,AN$99,FALSE),($Y37="no"),($AD37="yes"),($AH37="Other")))</f>
        <v>0</v>
      </c>
      <c r="AO127" s="31" t="b">
        <f>IF(ISBLANK($Y37),VLOOKUP($G127,$H$217:AO$220,AO$99,FALSE),AND(VLOOKUP($G127,$H$217:AO$220,AO$99,FALSE),($Y37="no"),($AD37="yes"),($AH37="Other")))</f>
        <v>0</v>
      </c>
      <c r="AP127" s="31" t="b">
        <f>IF(ISBLANK($Y37),VLOOKUP($G127,$H$217:AP$220,AP$99,FALSE),AND(VLOOKUP($G127,$H$217:AP$220,AP$99,FALSE),($Y37="no"),($AD37="yes"),($AH37="Other")))</f>
        <v>0</v>
      </c>
      <c r="AR127" s="3"/>
    </row>
    <row r="128" spans="7:44" ht="15">
      <c r="G128" s="30">
        <f t="shared" si="4"/>
        <v>0</v>
      </c>
      <c r="H128" s="30" t="b">
        <v>1</v>
      </c>
      <c r="I128" s="31" t="b">
        <f>VLOOKUP($G128,$H$217:I$220,I$99,FALSE)</f>
        <v>0</v>
      </c>
      <c r="J128" s="31" t="b">
        <f>VLOOKUP($G128,$H$217:J$220,J$99,FALSE)</f>
        <v>0</v>
      </c>
      <c r="K128" s="31" t="b">
        <f>VLOOKUP($G128,$H$217:K$220,K$99,FALSE)</f>
        <v>0</v>
      </c>
      <c r="L128" s="31" t="b">
        <f>VLOOKUP($G128,$H$217:L$220,L$99,FALSE)</f>
        <v>0</v>
      </c>
      <c r="M128" s="31" t="b">
        <f>VLOOKUP($G128,$H$217:M$220,M$99,FALSE)</f>
        <v>0</v>
      </c>
      <c r="N128" s="31" t="b">
        <f>VLOOKUP($G128,$H$217:N$220,N$99,FALSE)</f>
        <v>0</v>
      </c>
      <c r="O128" s="31" t="b">
        <f>VLOOKUP($G128,$H$217:O$220,O$99,FALSE)</f>
        <v>0</v>
      </c>
      <c r="P128" s="31" t="b">
        <f>VLOOKUP($G128,$H$217:P$220,P$99,FALSE)</f>
        <v>0</v>
      </c>
      <c r="Q128" s="31" t="b">
        <f>VLOOKUP($G128,$H$217:Q$220,Q$99,FALSE)</f>
        <v>0</v>
      </c>
      <c r="R128" s="31" t="b">
        <f>VLOOKUP($G128,$H$217:R$220,R$99,FALSE)</f>
        <v>0</v>
      </c>
      <c r="S128" s="31" t="b">
        <f>IF(ISBLANK($R38),VLOOKUP($G128,$H$217:S$220,S$99,FALSE),AND(VLOOKUP($G128,$H$217:S$220,S$99,FALSE),($R38="yes")))</f>
        <v>0</v>
      </c>
      <c r="T128" s="31" t="b">
        <f>IF(ISBLANK($R38),VLOOKUP($G128,$H$217:T$220,T$99,FALSE),AND(VLOOKUP($G128,$H$217:T$220,T$99,FALSE),($R38="yes")))</f>
        <v>0</v>
      </c>
      <c r="U128" s="31" t="b">
        <f>IF(ISBLANK($R38),VLOOKUP($G128,$H$217:U$220,U$99,FALSE),AND(VLOOKUP($G128,$H$217:U$220,U$99,FALSE),($R38="yes")))</f>
        <v>0</v>
      </c>
      <c r="V128" s="31" t="b">
        <f>VLOOKUP($G128,$H$217:V$220,V$99,FALSE)</f>
        <v>0</v>
      </c>
      <c r="W128" s="31" t="b">
        <f>IF(ISBLANK($V38),VLOOKUP($G128,$H$217:W$220,W$99,FALSE),AND(VLOOKUP($G128,$H$217:W$220,W$99,FALSE),($V38="yes")))</f>
        <v>0</v>
      </c>
      <c r="X128" s="31" t="b">
        <f>IF(ISBLANK($V38),VLOOKUP($G128,$H$217:X$220,X$99,FALSE),AND(VLOOKUP($G128,$H$217:X$220,X$99,FALSE),($V38="yes")))</f>
        <v>0</v>
      </c>
      <c r="Y128" s="31" t="b">
        <f>VLOOKUP($G128,$H$217:Y$220,Y$99,FALSE)</f>
        <v>0</v>
      </c>
      <c r="Z128" s="31" t="b">
        <f>IF(ISBLANK($Y38),VLOOKUP($G128,$H$217:Z$220,Z$99,FALSE),AND(VLOOKUP($G128,$H$217:Z$220,Z$99,FALSE),($Y38="yes")))</f>
        <v>0</v>
      </c>
      <c r="AA128" s="31" t="b">
        <f>IF(ISBLANK($Y38),VLOOKUP($G128,$H$217:AA$220,AA$99,FALSE),IF(ISBLANK($Z38),AND(VLOOKUP($G128,$H$217:AA$220,AA$99,FALSE),($Z38="yes")),AND(VLOOKUP($G128,$H$217:AA$220,AA$99,FALSE),($Z38="yes"),($Y38="yes"))))</f>
        <v>0</v>
      </c>
      <c r="AB128" s="31" t="b">
        <f>IF(ISBLANK($Y38),VLOOKUP($G128,$H$217:AB$220,AB$99,FALSE),AND(VLOOKUP($G128,$H$217:AB$220,AB$99,FALSE),($Y38="no")))</f>
        <v>0</v>
      </c>
      <c r="AC128" s="31" t="b">
        <f>IF(ISBLANK($Y38),VLOOKUP($G128,$H$217:AC$220,AC$99,FALSE),IF(ISBLANK($AB38),AND(VLOOKUP($G128,$H$217:AC$220,AC$99,FALSE),($Y38="no")),AND(VLOOKUP($G128,$H$217:AC$220,AC$99,FALSE),($Y38="no"),NOT(AU38))))</f>
        <v>0</v>
      </c>
      <c r="AD128" s="31" t="b">
        <f>IF(ISBLANK($Y38),VLOOKUP($G128,$H$217:AD$220,AD$99,FALSE),AND(VLOOKUP($G128,$H$217:AD$220,AD$99,FALSE),($Y38="no")))</f>
        <v>0</v>
      </c>
      <c r="AE128" s="31" t="b">
        <f>IF(ISBLANK($Y38),VLOOKUP($G128,$H$217:AE$220,AE$99,FALSE),AND(VLOOKUP($G128,$H$217:AE$220,AE$99,FALSE),($Y38="no"),($AD38&lt;&gt;"yes")))</f>
        <v>0</v>
      </c>
      <c r="AF128" s="31" t="b">
        <f>IF(ISBLANK($Y38),VLOOKUP($G128,$H$217:AF$220,AF$99,FALSE),AND(VLOOKUP($G128,$H$217:AF$220,AF$99,FALSE),($Y38="no"),($AD38="yes")))</f>
        <v>0</v>
      </c>
      <c r="AG128" s="31" t="b">
        <f>IF(ISBLANK($Y38),VLOOKUP($G128,$H$217:AG$220,AG$99,FALSE),AND(VLOOKUP($G128,$H$217:AG$220,AG$99,FALSE),($Y38="no"),($AD38="yes"),($AF38="Other")))</f>
        <v>0</v>
      </c>
      <c r="AH128" s="31" t="b">
        <f>IF(ISBLANK($Y38),VLOOKUP($G128,$H$217:AH$220,AH$99,FALSE),AND(VLOOKUP($G128,$H$217:AH$220,AH$99,FALSE),($Y38="no"),($AD38="yes")))</f>
        <v>0</v>
      </c>
      <c r="AI128" s="31" t="b">
        <f>IF(ISBLANK($Y38),VLOOKUP($G128,$H$217:AI$220,AI$99,FALSE),AND(VLOOKUP($G128,$H$217:AI$220,AI$99,FALSE),($Y38="no"),($AD38="yes"),($AH38="Other")))</f>
        <v>0</v>
      </c>
      <c r="AJ128" s="31" t="b">
        <f>IF(ISBLANK($Y38),VLOOKUP($G128,$H$217:AJ$220,AJ$99,FALSE),AND(VLOOKUP($G128,$H$217:AJ$220,AJ$99,FALSE),($Y38="no"),($AD38="yes"),($AH38="Other")))</f>
        <v>0</v>
      </c>
      <c r="AK128" s="31" t="b">
        <f>IF(ISBLANK($Y38),VLOOKUP($G128,$H$217:AK$220,AK$99,FALSE),AND(VLOOKUP($G128,$H$217:AK$220,AK$99,FALSE),($Y38="no"),($AD38="yes"),($AH38="Other")))</f>
        <v>0</v>
      </c>
      <c r="AL128" s="31" t="b">
        <f>IF(ISBLANK($Y38),VLOOKUP($G128,$H$217:AL$220,AL$99,FALSE),AND(VLOOKUP($G128,$H$217:AL$220,AL$99,FALSE),($Y38="no"),($AD38="yes"),($AH38="Other")))</f>
        <v>0</v>
      </c>
      <c r="AM128" s="31" t="b">
        <f>IF(ISBLANK($Y38),VLOOKUP($G128,$H$217:AM$220,AM$99,FALSE),AND(VLOOKUP($G128,$H$217:AM$220,AM$99,FALSE),($Y38="no"),($AD38="yes"),($AH38="Other")))</f>
        <v>0</v>
      </c>
      <c r="AN128" s="31" t="b">
        <f>IF(ISBLANK($Y38),VLOOKUP($G128,$H$217:AN$220,AN$99,FALSE),AND(VLOOKUP($G128,$H$217:AN$220,AN$99,FALSE),($Y38="no"),($AD38="yes"),($AH38="Other")))</f>
        <v>0</v>
      </c>
      <c r="AO128" s="31" t="b">
        <f>IF(ISBLANK($Y38),VLOOKUP($G128,$H$217:AO$220,AO$99,FALSE),AND(VLOOKUP($G128,$H$217:AO$220,AO$99,FALSE),($Y38="no"),($AD38="yes"),($AH38="Other")))</f>
        <v>0</v>
      </c>
      <c r="AP128" s="31" t="b">
        <f>IF(ISBLANK($Y38),VLOOKUP($G128,$H$217:AP$220,AP$99,FALSE),AND(VLOOKUP($G128,$H$217:AP$220,AP$99,FALSE),($Y38="no"),($AD38="yes"),($AH38="Other")))</f>
        <v>0</v>
      </c>
      <c r="AR128" s="3"/>
    </row>
    <row r="129" spans="7:44" ht="15">
      <c r="G129" s="30">
        <f t="shared" si="4"/>
        <v>0</v>
      </c>
      <c r="H129" s="30" t="b">
        <v>1</v>
      </c>
      <c r="I129" s="31" t="b">
        <f>VLOOKUP($G129,$H$217:I$220,I$99,FALSE)</f>
        <v>0</v>
      </c>
      <c r="J129" s="31" t="b">
        <f>VLOOKUP($G129,$H$217:J$220,J$99,FALSE)</f>
        <v>0</v>
      </c>
      <c r="K129" s="31" t="b">
        <f>VLOOKUP($G129,$H$217:K$220,K$99,FALSE)</f>
        <v>0</v>
      </c>
      <c r="L129" s="31" t="b">
        <f>VLOOKUP($G129,$H$217:L$220,L$99,FALSE)</f>
        <v>0</v>
      </c>
      <c r="M129" s="31" t="b">
        <f>VLOOKUP($G129,$H$217:M$220,M$99,FALSE)</f>
        <v>0</v>
      </c>
      <c r="N129" s="31" t="b">
        <f>VLOOKUP($G129,$H$217:N$220,N$99,FALSE)</f>
        <v>0</v>
      </c>
      <c r="O129" s="31" t="b">
        <f>VLOOKUP($G129,$H$217:O$220,O$99,FALSE)</f>
        <v>0</v>
      </c>
      <c r="P129" s="31" t="b">
        <f>VLOOKUP($G129,$H$217:P$220,P$99,FALSE)</f>
        <v>0</v>
      </c>
      <c r="Q129" s="31" t="b">
        <f>VLOOKUP($G129,$H$217:Q$220,Q$99,FALSE)</f>
        <v>0</v>
      </c>
      <c r="R129" s="31" t="b">
        <f>VLOOKUP($G129,$H$217:R$220,R$99,FALSE)</f>
        <v>0</v>
      </c>
      <c r="S129" s="31" t="b">
        <f>IF(ISBLANK($R39),VLOOKUP($G129,$H$217:S$220,S$99,FALSE),AND(VLOOKUP($G129,$H$217:S$220,S$99,FALSE),($R39="yes")))</f>
        <v>0</v>
      </c>
      <c r="T129" s="31" t="b">
        <f>IF(ISBLANK($R39),VLOOKUP($G129,$H$217:T$220,T$99,FALSE),AND(VLOOKUP($G129,$H$217:T$220,T$99,FALSE),($R39="yes")))</f>
        <v>0</v>
      </c>
      <c r="U129" s="31" t="b">
        <f>IF(ISBLANK($R39),VLOOKUP($G129,$H$217:U$220,U$99,FALSE),AND(VLOOKUP($G129,$H$217:U$220,U$99,FALSE),($R39="yes")))</f>
        <v>0</v>
      </c>
      <c r="V129" s="31" t="b">
        <f>VLOOKUP($G129,$H$217:V$220,V$99,FALSE)</f>
        <v>0</v>
      </c>
      <c r="W129" s="31" t="b">
        <f>IF(ISBLANK($V39),VLOOKUP($G129,$H$217:W$220,W$99,FALSE),AND(VLOOKUP($G129,$H$217:W$220,W$99,FALSE),($V39="yes")))</f>
        <v>0</v>
      </c>
      <c r="X129" s="31" t="b">
        <f>IF(ISBLANK($V39),VLOOKUP($G129,$H$217:X$220,X$99,FALSE),AND(VLOOKUP($G129,$H$217:X$220,X$99,FALSE),($V39="yes")))</f>
        <v>0</v>
      </c>
      <c r="Y129" s="31" t="b">
        <f>VLOOKUP($G129,$H$217:Y$220,Y$99,FALSE)</f>
        <v>0</v>
      </c>
      <c r="Z129" s="31" t="b">
        <f>IF(ISBLANK($Y39),VLOOKUP($G129,$H$217:Z$220,Z$99,FALSE),AND(VLOOKUP($G129,$H$217:Z$220,Z$99,FALSE),($Y39="yes")))</f>
        <v>0</v>
      </c>
      <c r="AA129" s="31" t="b">
        <f>IF(ISBLANK($Y39),VLOOKUP($G129,$H$217:AA$220,AA$99,FALSE),IF(ISBLANK($Z39),AND(VLOOKUP($G129,$H$217:AA$220,AA$99,FALSE),($Z39="yes")),AND(VLOOKUP($G129,$H$217:AA$220,AA$99,FALSE),($Z39="yes"),($Y39="yes"))))</f>
        <v>0</v>
      </c>
      <c r="AB129" s="31" t="b">
        <f>IF(ISBLANK($Y39),VLOOKUP($G129,$H$217:AB$220,AB$99,FALSE),AND(VLOOKUP($G129,$H$217:AB$220,AB$99,FALSE),($Y39="no")))</f>
        <v>0</v>
      </c>
      <c r="AC129" s="31" t="b">
        <f>IF(ISBLANK($Y39),VLOOKUP($G129,$H$217:AC$220,AC$99,FALSE),IF(ISBLANK($AB39),AND(VLOOKUP($G129,$H$217:AC$220,AC$99,FALSE),($Y39="no")),AND(VLOOKUP($G129,$H$217:AC$220,AC$99,FALSE),($Y39="no"),NOT(AU39))))</f>
        <v>0</v>
      </c>
      <c r="AD129" s="31" t="b">
        <f>IF(ISBLANK($Y39),VLOOKUP($G129,$H$217:AD$220,AD$99,FALSE),AND(VLOOKUP($G129,$H$217:AD$220,AD$99,FALSE),($Y39="no")))</f>
        <v>0</v>
      </c>
      <c r="AE129" s="31" t="b">
        <f>IF(ISBLANK($Y39),VLOOKUP($G129,$H$217:AE$220,AE$99,FALSE),AND(VLOOKUP($G129,$H$217:AE$220,AE$99,FALSE),($Y39="no"),($AD39&lt;&gt;"yes")))</f>
        <v>0</v>
      </c>
      <c r="AF129" s="31" t="b">
        <f>IF(ISBLANK($Y39),VLOOKUP($G129,$H$217:AF$220,AF$99,FALSE),AND(VLOOKUP($G129,$H$217:AF$220,AF$99,FALSE),($Y39="no"),($AD39="yes")))</f>
        <v>0</v>
      </c>
      <c r="AG129" s="31" t="b">
        <f>IF(ISBLANK($Y39),VLOOKUP($G129,$H$217:AG$220,AG$99,FALSE),AND(VLOOKUP($G129,$H$217:AG$220,AG$99,FALSE),($Y39="no"),($AD39="yes"),($AF39="Other")))</f>
        <v>0</v>
      </c>
      <c r="AH129" s="31" t="b">
        <f>IF(ISBLANK($Y39),VLOOKUP($G129,$H$217:AH$220,AH$99,FALSE),AND(VLOOKUP($G129,$H$217:AH$220,AH$99,FALSE),($Y39="no"),($AD39="yes")))</f>
        <v>0</v>
      </c>
      <c r="AI129" s="31" t="b">
        <f>IF(ISBLANK($Y39),VLOOKUP($G129,$H$217:AI$220,AI$99,FALSE),AND(VLOOKUP($G129,$H$217:AI$220,AI$99,FALSE),($Y39="no"),($AD39="yes"),($AH39="Other")))</f>
        <v>0</v>
      </c>
      <c r="AJ129" s="31" t="b">
        <f>IF(ISBLANK($Y39),VLOOKUP($G129,$H$217:AJ$220,AJ$99,FALSE),AND(VLOOKUP($G129,$H$217:AJ$220,AJ$99,FALSE),($Y39="no"),($AD39="yes"),($AH39="Other")))</f>
        <v>0</v>
      </c>
      <c r="AK129" s="31" t="b">
        <f>IF(ISBLANK($Y39),VLOOKUP($G129,$H$217:AK$220,AK$99,FALSE),AND(VLOOKUP($G129,$H$217:AK$220,AK$99,FALSE),($Y39="no"),($AD39="yes"),($AH39="Other")))</f>
        <v>0</v>
      </c>
      <c r="AL129" s="31" t="b">
        <f>IF(ISBLANK($Y39),VLOOKUP($G129,$H$217:AL$220,AL$99,FALSE),AND(VLOOKUP($G129,$H$217:AL$220,AL$99,FALSE),($Y39="no"),($AD39="yes"),($AH39="Other")))</f>
        <v>0</v>
      </c>
      <c r="AM129" s="31" t="b">
        <f>IF(ISBLANK($Y39),VLOOKUP($G129,$H$217:AM$220,AM$99,FALSE),AND(VLOOKUP($G129,$H$217:AM$220,AM$99,FALSE),($Y39="no"),($AD39="yes"),($AH39="Other")))</f>
        <v>0</v>
      </c>
      <c r="AN129" s="31" t="b">
        <f>IF(ISBLANK($Y39),VLOOKUP($G129,$H$217:AN$220,AN$99,FALSE),AND(VLOOKUP($G129,$H$217:AN$220,AN$99,FALSE),($Y39="no"),($AD39="yes"),($AH39="Other")))</f>
        <v>0</v>
      </c>
      <c r="AO129" s="31" t="b">
        <f>IF(ISBLANK($Y39),VLOOKUP($G129,$H$217:AO$220,AO$99,FALSE),AND(VLOOKUP($G129,$H$217:AO$220,AO$99,FALSE),($Y39="no"),($AD39="yes"),($AH39="Other")))</f>
        <v>0</v>
      </c>
      <c r="AP129" s="31" t="b">
        <f>IF(ISBLANK($Y39),VLOOKUP($G129,$H$217:AP$220,AP$99,FALSE),AND(VLOOKUP($G129,$H$217:AP$220,AP$99,FALSE),($Y39="no"),($AD39="yes"),($AH39="Other")))</f>
        <v>0</v>
      </c>
      <c r="AR129" s="3"/>
    </row>
    <row r="130" spans="7:44" ht="15">
      <c r="G130" s="30">
        <f t="shared" si="4"/>
        <v>0</v>
      </c>
      <c r="H130" s="30" t="b">
        <v>1</v>
      </c>
      <c r="I130" s="31" t="b">
        <f>VLOOKUP($G130,$H$217:I$220,I$99,FALSE)</f>
        <v>0</v>
      </c>
      <c r="J130" s="31" t="b">
        <f>VLOOKUP($G130,$H$217:J$220,J$99,FALSE)</f>
        <v>0</v>
      </c>
      <c r="K130" s="31" t="b">
        <f>VLOOKUP($G130,$H$217:K$220,K$99,FALSE)</f>
        <v>0</v>
      </c>
      <c r="L130" s="31" t="b">
        <f>VLOOKUP($G130,$H$217:L$220,L$99,FALSE)</f>
        <v>0</v>
      </c>
      <c r="M130" s="31" t="b">
        <f>VLOOKUP($G130,$H$217:M$220,M$99,FALSE)</f>
        <v>0</v>
      </c>
      <c r="N130" s="31" t="b">
        <f>VLOOKUP($G130,$H$217:N$220,N$99,FALSE)</f>
        <v>0</v>
      </c>
      <c r="O130" s="31" t="b">
        <f>VLOOKUP($G130,$H$217:O$220,O$99,FALSE)</f>
        <v>0</v>
      </c>
      <c r="P130" s="31" t="b">
        <f>VLOOKUP($G130,$H$217:P$220,P$99,FALSE)</f>
        <v>0</v>
      </c>
      <c r="Q130" s="31" t="b">
        <f>VLOOKUP($G130,$H$217:Q$220,Q$99,FALSE)</f>
        <v>0</v>
      </c>
      <c r="R130" s="31" t="b">
        <f>VLOOKUP($G130,$H$217:R$220,R$99,FALSE)</f>
        <v>0</v>
      </c>
      <c r="S130" s="31" t="b">
        <f>IF(ISBLANK($R40),VLOOKUP($G130,$H$217:S$220,S$99,FALSE),AND(VLOOKUP($G130,$H$217:S$220,S$99,FALSE),($R40="yes")))</f>
        <v>0</v>
      </c>
      <c r="T130" s="31" t="b">
        <f>IF(ISBLANK($R40),VLOOKUP($G130,$H$217:T$220,T$99,FALSE),AND(VLOOKUP($G130,$H$217:T$220,T$99,FALSE),($R40="yes")))</f>
        <v>0</v>
      </c>
      <c r="U130" s="31" t="b">
        <f>IF(ISBLANK($R40),VLOOKUP($G130,$H$217:U$220,U$99,FALSE),AND(VLOOKUP($G130,$H$217:U$220,U$99,FALSE),($R40="yes")))</f>
        <v>0</v>
      </c>
      <c r="V130" s="31" t="b">
        <f>VLOOKUP($G130,$H$217:V$220,V$99,FALSE)</f>
        <v>0</v>
      </c>
      <c r="W130" s="31" t="b">
        <f>IF(ISBLANK($V40),VLOOKUP($G130,$H$217:W$220,W$99,FALSE),AND(VLOOKUP($G130,$H$217:W$220,W$99,FALSE),($V40="yes")))</f>
        <v>0</v>
      </c>
      <c r="X130" s="31" t="b">
        <f>IF(ISBLANK($V40),VLOOKUP($G130,$H$217:X$220,X$99,FALSE),AND(VLOOKUP($G130,$H$217:X$220,X$99,FALSE),($V40="yes")))</f>
        <v>0</v>
      </c>
      <c r="Y130" s="31" t="b">
        <f>VLOOKUP($G130,$H$217:Y$220,Y$99,FALSE)</f>
        <v>0</v>
      </c>
      <c r="Z130" s="31" t="b">
        <f>IF(ISBLANK($Y40),VLOOKUP($G130,$H$217:Z$220,Z$99,FALSE),AND(VLOOKUP($G130,$H$217:Z$220,Z$99,FALSE),($Y40="yes")))</f>
        <v>0</v>
      </c>
      <c r="AA130" s="31" t="b">
        <f>IF(ISBLANK($Y40),VLOOKUP($G130,$H$217:AA$220,AA$99,FALSE),IF(ISBLANK($Z40),AND(VLOOKUP($G130,$H$217:AA$220,AA$99,FALSE),($Z40="yes")),AND(VLOOKUP($G130,$H$217:AA$220,AA$99,FALSE),($Z40="yes"),($Y40="yes"))))</f>
        <v>0</v>
      </c>
      <c r="AB130" s="31" t="b">
        <f>IF(ISBLANK($Y40),VLOOKUP($G130,$H$217:AB$220,AB$99,FALSE),AND(VLOOKUP($G130,$H$217:AB$220,AB$99,FALSE),($Y40="no")))</f>
        <v>0</v>
      </c>
      <c r="AC130" s="31" t="b">
        <f>IF(ISBLANK($Y40),VLOOKUP($G130,$H$217:AC$220,AC$99,FALSE),IF(ISBLANK($AB40),AND(VLOOKUP($G130,$H$217:AC$220,AC$99,FALSE),($Y40="no")),AND(VLOOKUP($G130,$H$217:AC$220,AC$99,FALSE),($Y40="no"),NOT(AU40))))</f>
        <v>0</v>
      </c>
      <c r="AD130" s="31" t="b">
        <f>IF(ISBLANK($Y40),VLOOKUP($G130,$H$217:AD$220,AD$99,FALSE),AND(VLOOKUP($G130,$H$217:AD$220,AD$99,FALSE),($Y40="no")))</f>
        <v>0</v>
      </c>
      <c r="AE130" s="31" t="b">
        <f>IF(ISBLANK($Y40),VLOOKUP($G130,$H$217:AE$220,AE$99,FALSE),AND(VLOOKUP($G130,$H$217:AE$220,AE$99,FALSE),($Y40="no"),($AD40&lt;&gt;"yes")))</f>
        <v>0</v>
      </c>
      <c r="AF130" s="31" t="b">
        <f>IF(ISBLANK($Y40),VLOOKUP($G130,$H$217:AF$220,AF$99,FALSE),AND(VLOOKUP($G130,$H$217:AF$220,AF$99,FALSE),($Y40="no"),($AD40="yes")))</f>
        <v>0</v>
      </c>
      <c r="AG130" s="31" t="b">
        <f>IF(ISBLANK($Y40),VLOOKUP($G130,$H$217:AG$220,AG$99,FALSE),AND(VLOOKUP($G130,$H$217:AG$220,AG$99,FALSE),($Y40="no"),($AD40="yes"),($AF40="Other")))</f>
        <v>0</v>
      </c>
      <c r="AH130" s="31" t="b">
        <f>IF(ISBLANK($Y40),VLOOKUP($G130,$H$217:AH$220,AH$99,FALSE),AND(VLOOKUP($G130,$H$217:AH$220,AH$99,FALSE),($Y40="no"),($AD40="yes")))</f>
        <v>0</v>
      </c>
      <c r="AI130" s="31" t="b">
        <f>IF(ISBLANK($Y40),VLOOKUP($G130,$H$217:AI$220,AI$99,FALSE),AND(VLOOKUP($G130,$H$217:AI$220,AI$99,FALSE),($Y40="no"),($AD40="yes"),($AH40="Other")))</f>
        <v>0</v>
      </c>
      <c r="AJ130" s="31" t="b">
        <f>IF(ISBLANK($Y40),VLOOKUP($G130,$H$217:AJ$220,AJ$99,FALSE),AND(VLOOKUP($G130,$H$217:AJ$220,AJ$99,FALSE),($Y40="no"),($AD40="yes"),($AH40="Other")))</f>
        <v>0</v>
      </c>
      <c r="AK130" s="31" t="b">
        <f>IF(ISBLANK($Y40),VLOOKUP($G130,$H$217:AK$220,AK$99,FALSE),AND(VLOOKUP($G130,$H$217:AK$220,AK$99,FALSE),($Y40="no"),($AD40="yes"),($AH40="Other")))</f>
        <v>0</v>
      </c>
      <c r="AL130" s="31" t="b">
        <f>IF(ISBLANK($Y40),VLOOKUP($G130,$H$217:AL$220,AL$99,FALSE),AND(VLOOKUP($G130,$H$217:AL$220,AL$99,FALSE),($Y40="no"),($AD40="yes"),($AH40="Other")))</f>
        <v>0</v>
      </c>
      <c r="AM130" s="31" t="b">
        <f>IF(ISBLANK($Y40),VLOOKUP($G130,$H$217:AM$220,AM$99,FALSE),AND(VLOOKUP($G130,$H$217:AM$220,AM$99,FALSE),($Y40="no"),($AD40="yes"),($AH40="Other")))</f>
        <v>0</v>
      </c>
      <c r="AN130" s="31" t="b">
        <f>IF(ISBLANK($Y40),VLOOKUP($G130,$H$217:AN$220,AN$99,FALSE),AND(VLOOKUP($G130,$H$217:AN$220,AN$99,FALSE),($Y40="no"),($AD40="yes"),($AH40="Other")))</f>
        <v>0</v>
      </c>
      <c r="AO130" s="31" t="b">
        <f>IF(ISBLANK($Y40),VLOOKUP($G130,$H$217:AO$220,AO$99,FALSE),AND(VLOOKUP($G130,$H$217:AO$220,AO$99,FALSE),($Y40="no"),($AD40="yes"),($AH40="Other")))</f>
        <v>0</v>
      </c>
      <c r="AP130" s="31" t="b">
        <f>IF(ISBLANK($Y40),VLOOKUP($G130,$H$217:AP$220,AP$99,FALSE),AND(VLOOKUP($G130,$H$217:AP$220,AP$99,FALSE),($Y40="no"),($AD40="yes"),($AH40="Other")))</f>
        <v>0</v>
      </c>
      <c r="AR130" s="3"/>
    </row>
    <row r="131" spans="7:44" ht="15">
      <c r="G131" s="30">
        <f t="shared" si="4"/>
        <v>0</v>
      </c>
      <c r="H131" s="30" t="b">
        <v>1</v>
      </c>
      <c r="I131" s="31" t="b">
        <f>VLOOKUP($G131,$H$217:I$220,I$99,FALSE)</f>
        <v>0</v>
      </c>
      <c r="J131" s="31" t="b">
        <f>VLOOKUP($G131,$H$217:J$220,J$99,FALSE)</f>
        <v>0</v>
      </c>
      <c r="K131" s="31" t="b">
        <f>VLOOKUP($G131,$H$217:K$220,K$99,FALSE)</f>
        <v>0</v>
      </c>
      <c r="L131" s="31" t="b">
        <f>VLOOKUP($G131,$H$217:L$220,L$99,FALSE)</f>
        <v>0</v>
      </c>
      <c r="M131" s="31" t="b">
        <f>VLOOKUP($G131,$H$217:M$220,M$99,FALSE)</f>
        <v>0</v>
      </c>
      <c r="N131" s="31" t="b">
        <f>VLOOKUP($G131,$H$217:N$220,N$99,FALSE)</f>
        <v>0</v>
      </c>
      <c r="O131" s="31" t="b">
        <f>VLOOKUP($G131,$H$217:O$220,O$99,FALSE)</f>
        <v>0</v>
      </c>
      <c r="P131" s="31" t="b">
        <f>VLOOKUP($G131,$H$217:P$220,P$99,FALSE)</f>
        <v>0</v>
      </c>
      <c r="Q131" s="31" t="b">
        <f>VLOOKUP($G131,$H$217:Q$220,Q$99,FALSE)</f>
        <v>0</v>
      </c>
      <c r="R131" s="31" t="b">
        <f>VLOOKUP($G131,$H$217:R$220,R$99,FALSE)</f>
        <v>0</v>
      </c>
      <c r="S131" s="31" t="b">
        <f>IF(ISBLANK($R41),VLOOKUP($G131,$H$217:S$220,S$99,FALSE),AND(VLOOKUP($G131,$H$217:S$220,S$99,FALSE),($R41="yes")))</f>
        <v>0</v>
      </c>
      <c r="T131" s="31" t="b">
        <f>IF(ISBLANK($R41),VLOOKUP($G131,$H$217:T$220,T$99,FALSE),AND(VLOOKUP($G131,$H$217:T$220,T$99,FALSE),($R41="yes")))</f>
        <v>0</v>
      </c>
      <c r="U131" s="31" t="b">
        <f>IF(ISBLANK($R41),VLOOKUP($G131,$H$217:U$220,U$99,FALSE),AND(VLOOKUP($G131,$H$217:U$220,U$99,FALSE),($R41="yes")))</f>
        <v>0</v>
      </c>
      <c r="V131" s="31" t="b">
        <f>VLOOKUP($G131,$H$217:V$220,V$99,FALSE)</f>
        <v>0</v>
      </c>
      <c r="W131" s="31" t="b">
        <f>IF(ISBLANK($V41),VLOOKUP($G131,$H$217:W$220,W$99,FALSE),AND(VLOOKUP($G131,$H$217:W$220,W$99,FALSE),($V41="yes")))</f>
        <v>0</v>
      </c>
      <c r="X131" s="31" t="b">
        <f>IF(ISBLANK($V41),VLOOKUP($G131,$H$217:X$220,X$99,FALSE),AND(VLOOKUP($G131,$H$217:X$220,X$99,FALSE),($V41="yes")))</f>
        <v>0</v>
      </c>
      <c r="Y131" s="31" t="b">
        <f>VLOOKUP($G131,$H$217:Y$220,Y$99,FALSE)</f>
        <v>0</v>
      </c>
      <c r="Z131" s="31" t="b">
        <f>IF(ISBLANK($Y41),VLOOKUP($G131,$H$217:Z$220,Z$99,FALSE),AND(VLOOKUP($G131,$H$217:Z$220,Z$99,FALSE),($Y41="yes")))</f>
        <v>0</v>
      </c>
      <c r="AA131" s="31" t="b">
        <f>IF(ISBLANK($Y41),VLOOKUP($G131,$H$217:AA$220,AA$99,FALSE),IF(ISBLANK($Z41),AND(VLOOKUP($G131,$H$217:AA$220,AA$99,FALSE),($Z41="yes")),AND(VLOOKUP($G131,$H$217:AA$220,AA$99,FALSE),($Z41="yes"),($Y41="yes"))))</f>
        <v>0</v>
      </c>
      <c r="AB131" s="31" t="b">
        <f>IF(ISBLANK($Y41),VLOOKUP($G131,$H$217:AB$220,AB$99,FALSE),AND(VLOOKUP($G131,$H$217:AB$220,AB$99,FALSE),($Y41="no")))</f>
        <v>0</v>
      </c>
      <c r="AC131" s="31" t="b">
        <f>IF(ISBLANK($Y41),VLOOKUP($G131,$H$217:AC$220,AC$99,FALSE),IF(ISBLANK($AB41),AND(VLOOKUP($G131,$H$217:AC$220,AC$99,FALSE),($Y41="no")),AND(VLOOKUP($G131,$H$217:AC$220,AC$99,FALSE),($Y41="no"),NOT(AU41))))</f>
        <v>0</v>
      </c>
      <c r="AD131" s="31" t="b">
        <f>IF(ISBLANK($Y41),VLOOKUP($G131,$H$217:AD$220,AD$99,FALSE),AND(VLOOKUP($G131,$H$217:AD$220,AD$99,FALSE),($Y41="no")))</f>
        <v>0</v>
      </c>
      <c r="AE131" s="31" t="b">
        <f>IF(ISBLANK($Y41),VLOOKUP($G131,$H$217:AE$220,AE$99,FALSE),AND(VLOOKUP($G131,$H$217:AE$220,AE$99,FALSE),($Y41="no"),($AD41&lt;&gt;"yes")))</f>
        <v>0</v>
      </c>
      <c r="AF131" s="31" t="b">
        <f>IF(ISBLANK($Y41),VLOOKUP($G131,$H$217:AF$220,AF$99,FALSE),AND(VLOOKUP($G131,$H$217:AF$220,AF$99,FALSE),($Y41="no"),($AD41="yes")))</f>
        <v>0</v>
      </c>
      <c r="AG131" s="31" t="b">
        <f>IF(ISBLANK($Y41),VLOOKUP($G131,$H$217:AG$220,AG$99,FALSE),AND(VLOOKUP($G131,$H$217:AG$220,AG$99,FALSE),($Y41="no"),($AD41="yes"),($AF41="Other")))</f>
        <v>0</v>
      </c>
      <c r="AH131" s="31" t="b">
        <f>IF(ISBLANK($Y41),VLOOKUP($G131,$H$217:AH$220,AH$99,FALSE),AND(VLOOKUP($G131,$H$217:AH$220,AH$99,FALSE),($Y41="no"),($AD41="yes")))</f>
        <v>0</v>
      </c>
      <c r="AI131" s="31" t="b">
        <f>IF(ISBLANK($Y41),VLOOKUP($G131,$H$217:AI$220,AI$99,FALSE),AND(VLOOKUP($G131,$H$217:AI$220,AI$99,FALSE),($Y41="no"),($AD41="yes"),($AH41="Other")))</f>
        <v>0</v>
      </c>
      <c r="AJ131" s="31" t="b">
        <f>IF(ISBLANK($Y41),VLOOKUP($G131,$H$217:AJ$220,AJ$99,FALSE),AND(VLOOKUP($G131,$H$217:AJ$220,AJ$99,FALSE),($Y41="no"),($AD41="yes"),($AH41="Other")))</f>
        <v>0</v>
      </c>
      <c r="AK131" s="31" t="b">
        <f>IF(ISBLANK($Y41),VLOOKUP($G131,$H$217:AK$220,AK$99,FALSE),AND(VLOOKUP($G131,$H$217:AK$220,AK$99,FALSE),($Y41="no"),($AD41="yes"),($AH41="Other")))</f>
        <v>0</v>
      </c>
      <c r="AL131" s="31" t="b">
        <f>IF(ISBLANK($Y41),VLOOKUP($G131,$H$217:AL$220,AL$99,FALSE),AND(VLOOKUP($G131,$H$217:AL$220,AL$99,FALSE),($Y41="no"),($AD41="yes"),($AH41="Other")))</f>
        <v>0</v>
      </c>
      <c r="AM131" s="31" t="b">
        <f>IF(ISBLANK($Y41),VLOOKUP($G131,$H$217:AM$220,AM$99,FALSE),AND(VLOOKUP($G131,$H$217:AM$220,AM$99,FALSE),($Y41="no"),($AD41="yes"),($AH41="Other")))</f>
        <v>0</v>
      </c>
      <c r="AN131" s="31" t="b">
        <f>IF(ISBLANK($Y41),VLOOKUP($G131,$H$217:AN$220,AN$99,FALSE),AND(VLOOKUP($G131,$H$217:AN$220,AN$99,FALSE),($Y41="no"),($AD41="yes"),($AH41="Other")))</f>
        <v>0</v>
      </c>
      <c r="AO131" s="31" t="b">
        <f>IF(ISBLANK($Y41),VLOOKUP($G131,$H$217:AO$220,AO$99,FALSE),AND(VLOOKUP($G131,$H$217:AO$220,AO$99,FALSE),($Y41="no"),($AD41="yes"),($AH41="Other")))</f>
        <v>0</v>
      </c>
      <c r="AP131" s="31" t="b">
        <f>IF(ISBLANK($Y41),VLOOKUP($G131,$H$217:AP$220,AP$99,FALSE),AND(VLOOKUP($G131,$H$217:AP$220,AP$99,FALSE),($Y41="no"),($AD41="yes"),($AH41="Other")))</f>
        <v>0</v>
      </c>
      <c r="AR131" s="3"/>
    </row>
    <row r="132" spans="7:44" ht="15">
      <c r="G132" s="30">
        <f aca="true" t="shared" si="5" ref="G132:G149">IF(ISBLANK(G42),,VLOOKUP(G42,G$211:H$215,2,FALSE))</f>
        <v>0</v>
      </c>
      <c r="H132" s="30" t="b">
        <v>1</v>
      </c>
      <c r="I132" s="31" t="b">
        <f>VLOOKUP($G132,$H$217:I$220,I$99,FALSE)</f>
        <v>0</v>
      </c>
      <c r="J132" s="31" t="b">
        <f>VLOOKUP($G132,$H$217:J$220,J$99,FALSE)</f>
        <v>0</v>
      </c>
      <c r="K132" s="31" t="b">
        <f>VLOOKUP($G132,$H$217:K$220,K$99,FALSE)</f>
        <v>0</v>
      </c>
      <c r="L132" s="31" t="b">
        <f>VLOOKUP($G132,$H$217:L$220,L$99,FALSE)</f>
        <v>0</v>
      </c>
      <c r="M132" s="31" t="b">
        <f>VLOOKUP($G132,$H$217:M$220,M$99,FALSE)</f>
        <v>0</v>
      </c>
      <c r="N132" s="31" t="b">
        <f>VLOOKUP($G132,$H$217:N$220,N$99,FALSE)</f>
        <v>0</v>
      </c>
      <c r="O132" s="31" t="b">
        <f>VLOOKUP($G132,$H$217:O$220,O$99,FALSE)</f>
        <v>0</v>
      </c>
      <c r="P132" s="31" t="b">
        <f>VLOOKUP($G132,$H$217:P$220,P$99,FALSE)</f>
        <v>0</v>
      </c>
      <c r="Q132" s="31" t="b">
        <f>VLOOKUP($G132,$H$217:Q$220,Q$99,FALSE)</f>
        <v>0</v>
      </c>
      <c r="R132" s="31" t="b">
        <f>VLOOKUP($G132,$H$217:R$220,R$99,FALSE)</f>
        <v>0</v>
      </c>
      <c r="S132" s="31" t="b">
        <f>IF(ISBLANK($R42),VLOOKUP($G132,$H$217:S$220,S$99,FALSE),AND(VLOOKUP($G132,$H$217:S$220,S$99,FALSE),($R42="yes")))</f>
        <v>0</v>
      </c>
      <c r="T132" s="31" t="b">
        <f>IF(ISBLANK($R42),VLOOKUP($G132,$H$217:T$220,T$99,FALSE),AND(VLOOKUP($G132,$H$217:T$220,T$99,FALSE),($R42="yes")))</f>
        <v>0</v>
      </c>
      <c r="U132" s="31" t="b">
        <f>IF(ISBLANK($R42),VLOOKUP($G132,$H$217:U$220,U$99,FALSE),AND(VLOOKUP($G132,$H$217:U$220,U$99,FALSE),($R42="yes")))</f>
        <v>0</v>
      </c>
      <c r="V132" s="31" t="b">
        <f>VLOOKUP($G132,$H$217:V$220,V$99,FALSE)</f>
        <v>0</v>
      </c>
      <c r="W132" s="31" t="b">
        <f>IF(ISBLANK($V42),VLOOKUP($G132,$H$217:W$220,W$99,FALSE),AND(VLOOKUP($G132,$H$217:W$220,W$99,FALSE),($V42="yes")))</f>
        <v>0</v>
      </c>
      <c r="X132" s="31" t="b">
        <f>IF(ISBLANK($V42),VLOOKUP($G132,$H$217:X$220,X$99,FALSE),AND(VLOOKUP($G132,$H$217:X$220,X$99,FALSE),($V42="yes")))</f>
        <v>0</v>
      </c>
      <c r="Y132" s="31" t="b">
        <f>VLOOKUP($G132,$H$217:Y$220,Y$99,FALSE)</f>
        <v>0</v>
      </c>
      <c r="Z132" s="31" t="b">
        <f>IF(ISBLANK($Y42),VLOOKUP($G132,$H$217:Z$220,Z$99,FALSE),AND(VLOOKUP($G132,$H$217:Z$220,Z$99,FALSE),($Y42="yes")))</f>
        <v>0</v>
      </c>
      <c r="AA132" s="31" t="b">
        <f>IF(ISBLANK($Y42),VLOOKUP($G132,$H$217:AA$220,AA$99,FALSE),IF(ISBLANK($Z42),AND(VLOOKUP($G132,$H$217:AA$220,AA$99,FALSE),($Z42="yes")),AND(VLOOKUP($G132,$H$217:AA$220,AA$99,FALSE),($Z42="yes"),($Y42="yes"))))</f>
        <v>0</v>
      </c>
      <c r="AB132" s="31" t="b">
        <f>IF(ISBLANK($Y42),VLOOKUP($G132,$H$217:AB$220,AB$99,FALSE),AND(VLOOKUP($G132,$H$217:AB$220,AB$99,FALSE),($Y42="no")))</f>
        <v>0</v>
      </c>
      <c r="AC132" s="31" t="b">
        <f>IF(ISBLANK($Y42),VLOOKUP($G132,$H$217:AC$220,AC$99,FALSE),IF(ISBLANK($AB42),AND(VLOOKUP($G132,$H$217:AC$220,AC$99,FALSE),($Y42="no")),AND(VLOOKUP($G132,$H$217:AC$220,AC$99,FALSE),($Y42="no"),NOT(AU42))))</f>
        <v>0</v>
      </c>
      <c r="AD132" s="31" t="b">
        <f>IF(ISBLANK($Y42),VLOOKUP($G132,$H$217:AD$220,AD$99,FALSE),AND(VLOOKUP($G132,$H$217:AD$220,AD$99,FALSE),($Y42="no")))</f>
        <v>0</v>
      </c>
      <c r="AE132" s="31" t="b">
        <f>IF(ISBLANK($Y42),VLOOKUP($G132,$H$217:AE$220,AE$99,FALSE),AND(VLOOKUP($G132,$H$217:AE$220,AE$99,FALSE),($Y42="no"),($AD42&lt;&gt;"yes")))</f>
        <v>0</v>
      </c>
      <c r="AF132" s="31" t="b">
        <f>IF(ISBLANK($Y42),VLOOKUP($G132,$H$217:AF$220,AF$99,FALSE),AND(VLOOKUP($G132,$H$217:AF$220,AF$99,FALSE),($Y42="no"),($AD42="yes")))</f>
        <v>0</v>
      </c>
      <c r="AG132" s="31" t="b">
        <f>IF(ISBLANK($Y42),VLOOKUP($G132,$H$217:AG$220,AG$99,FALSE),AND(VLOOKUP($G132,$H$217:AG$220,AG$99,FALSE),($Y42="no"),($AD42="yes"),($AF42="Other")))</f>
        <v>0</v>
      </c>
      <c r="AH132" s="31" t="b">
        <f>IF(ISBLANK($Y42),VLOOKUP($G132,$H$217:AH$220,AH$99,FALSE),AND(VLOOKUP($G132,$H$217:AH$220,AH$99,FALSE),($Y42="no"),($AD42="yes")))</f>
        <v>0</v>
      </c>
      <c r="AI132" s="31" t="b">
        <f>IF(ISBLANK($Y42),VLOOKUP($G132,$H$217:AI$220,AI$99,FALSE),AND(VLOOKUP($G132,$H$217:AI$220,AI$99,FALSE),($Y42="no"),($AD42="yes"),($AH42="Other")))</f>
        <v>0</v>
      </c>
      <c r="AJ132" s="31" t="b">
        <f>IF(ISBLANK($Y42),VLOOKUP($G132,$H$217:AJ$220,AJ$99,FALSE),AND(VLOOKUP($G132,$H$217:AJ$220,AJ$99,FALSE),($Y42="no"),($AD42="yes"),($AH42="Other")))</f>
        <v>0</v>
      </c>
      <c r="AK132" s="31" t="b">
        <f>IF(ISBLANK($Y42),VLOOKUP($G132,$H$217:AK$220,AK$99,FALSE),AND(VLOOKUP($G132,$H$217:AK$220,AK$99,FALSE),($Y42="no"),($AD42="yes"),($AH42="Other")))</f>
        <v>0</v>
      </c>
      <c r="AL132" s="31" t="b">
        <f>IF(ISBLANK($Y42),VLOOKUP($G132,$H$217:AL$220,AL$99,FALSE),AND(VLOOKUP($G132,$H$217:AL$220,AL$99,FALSE),($Y42="no"),($AD42="yes"),($AH42="Other")))</f>
        <v>0</v>
      </c>
      <c r="AM132" s="31" t="b">
        <f>IF(ISBLANK($Y42),VLOOKUP($G132,$H$217:AM$220,AM$99,FALSE),AND(VLOOKUP($G132,$H$217:AM$220,AM$99,FALSE),($Y42="no"),($AD42="yes"),($AH42="Other")))</f>
        <v>0</v>
      </c>
      <c r="AN132" s="31" t="b">
        <f>IF(ISBLANK($Y42),VLOOKUP($G132,$H$217:AN$220,AN$99,FALSE),AND(VLOOKUP($G132,$H$217:AN$220,AN$99,FALSE),($Y42="no"),($AD42="yes"),($AH42="Other")))</f>
        <v>0</v>
      </c>
      <c r="AO132" s="31" t="b">
        <f>IF(ISBLANK($Y42),VLOOKUP($G132,$H$217:AO$220,AO$99,FALSE),AND(VLOOKUP($G132,$H$217:AO$220,AO$99,FALSE),($Y42="no"),($AD42="yes"),($AH42="Other")))</f>
        <v>0</v>
      </c>
      <c r="AP132" s="31" t="b">
        <f>IF(ISBLANK($Y42),VLOOKUP($G132,$H$217:AP$220,AP$99,FALSE),AND(VLOOKUP($G132,$H$217:AP$220,AP$99,FALSE),($Y42="no"),($AD42="yes"),($AH42="Other")))</f>
        <v>0</v>
      </c>
      <c r="AR132" s="3"/>
    </row>
    <row r="133" spans="7:44" ht="15">
      <c r="G133" s="30">
        <f t="shared" si="5"/>
        <v>0</v>
      </c>
      <c r="H133" s="30" t="b">
        <v>1</v>
      </c>
      <c r="I133" s="31" t="b">
        <f>VLOOKUP($G133,$H$217:I$220,I$99,FALSE)</f>
        <v>0</v>
      </c>
      <c r="J133" s="31" t="b">
        <f>VLOOKUP($G133,$H$217:J$220,J$99,FALSE)</f>
        <v>0</v>
      </c>
      <c r="K133" s="31" t="b">
        <f>VLOOKUP($G133,$H$217:K$220,K$99,FALSE)</f>
        <v>0</v>
      </c>
      <c r="L133" s="31" t="b">
        <f>VLOOKUP($G133,$H$217:L$220,L$99,FALSE)</f>
        <v>0</v>
      </c>
      <c r="M133" s="31" t="b">
        <f>VLOOKUP($G133,$H$217:M$220,M$99,FALSE)</f>
        <v>0</v>
      </c>
      <c r="N133" s="31" t="b">
        <f>VLOOKUP($G133,$H$217:N$220,N$99,FALSE)</f>
        <v>0</v>
      </c>
      <c r="O133" s="31" t="b">
        <f>VLOOKUP($G133,$H$217:O$220,O$99,FALSE)</f>
        <v>0</v>
      </c>
      <c r="P133" s="31" t="b">
        <f>VLOOKUP($G133,$H$217:P$220,P$99,FALSE)</f>
        <v>0</v>
      </c>
      <c r="Q133" s="31" t="b">
        <f>VLOOKUP($G133,$H$217:Q$220,Q$99,FALSE)</f>
        <v>0</v>
      </c>
      <c r="R133" s="31" t="b">
        <f>VLOOKUP($G133,$H$217:R$220,R$99,FALSE)</f>
        <v>0</v>
      </c>
      <c r="S133" s="31" t="b">
        <f>IF(ISBLANK($R43),VLOOKUP($G133,$H$217:S$220,S$99,FALSE),AND(VLOOKUP($G133,$H$217:S$220,S$99,FALSE),($R43="yes")))</f>
        <v>0</v>
      </c>
      <c r="T133" s="31" t="b">
        <f>IF(ISBLANK($R43),VLOOKUP($G133,$H$217:T$220,T$99,FALSE),AND(VLOOKUP($G133,$H$217:T$220,T$99,FALSE),($R43="yes")))</f>
        <v>0</v>
      </c>
      <c r="U133" s="31" t="b">
        <f>IF(ISBLANK($R43),VLOOKUP($G133,$H$217:U$220,U$99,FALSE),AND(VLOOKUP($G133,$H$217:U$220,U$99,FALSE),($R43="yes")))</f>
        <v>0</v>
      </c>
      <c r="V133" s="31" t="b">
        <f>VLOOKUP($G133,$H$217:V$220,V$99,FALSE)</f>
        <v>0</v>
      </c>
      <c r="W133" s="31" t="b">
        <f>IF(ISBLANK($V43),VLOOKUP($G133,$H$217:W$220,W$99,FALSE),AND(VLOOKUP($G133,$H$217:W$220,W$99,FALSE),($V43="yes")))</f>
        <v>0</v>
      </c>
      <c r="X133" s="31" t="b">
        <f>IF(ISBLANK($V43),VLOOKUP($G133,$H$217:X$220,X$99,FALSE),AND(VLOOKUP($G133,$H$217:X$220,X$99,FALSE),($V43="yes")))</f>
        <v>0</v>
      </c>
      <c r="Y133" s="31" t="b">
        <f>VLOOKUP($G133,$H$217:Y$220,Y$99,FALSE)</f>
        <v>0</v>
      </c>
      <c r="Z133" s="31" t="b">
        <f>IF(ISBLANK($Y43),VLOOKUP($G133,$H$217:Z$220,Z$99,FALSE),AND(VLOOKUP($G133,$H$217:Z$220,Z$99,FALSE),($Y43="yes")))</f>
        <v>0</v>
      </c>
      <c r="AA133" s="31" t="b">
        <f>IF(ISBLANK($Y43),VLOOKUP($G133,$H$217:AA$220,AA$99,FALSE),IF(ISBLANK($Z43),AND(VLOOKUP($G133,$H$217:AA$220,AA$99,FALSE),($Z43="yes")),AND(VLOOKUP($G133,$H$217:AA$220,AA$99,FALSE),($Z43="yes"),($Y43="yes"))))</f>
        <v>0</v>
      </c>
      <c r="AB133" s="31" t="b">
        <f>IF(ISBLANK($Y43),VLOOKUP($G133,$H$217:AB$220,AB$99,FALSE),AND(VLOOKUP($G133,$H$217:AB$220,AB$99,FALSE),($Y43="no")))</f>
        <v>0</v>
      </c>
      <c r="AC133" s="31" t="b">
        <f>IF(ISBLANK($Y43),VLOOKUP($G133,$H$217:AC$220,AC$99,FALSE),IF(ISBLANK($AB43),AND(VLOOKUP($G133,$H$217:AC$220,AC$99,FALSE),($Y43="no")),AND(VLOOKUP($G133,$H$217:AC$220,AC$99,FALSE),($Y43="no"),NOT(AU43))))</f>
        <v>0</v>
      </c>
      <c r="AD133" s="31" t="b">
        <f>IF(ISBLANK($Y43),VLOOKUP($G133,$H$217:AD$220,AD$99,FALSE),AND(VLOOKUP($G133,$H$217:AD$220,AD$99,FALSE),($Y43="no")))</f>
        <v>0</v>
      </c>
      <c r="AE133" s="31" t="b">
        <f>IF(ISBLANK($Y43),VLOOKUP($G133,$H$217:AE$220,AE$99,FALSE),AND(VLOOKUP($G133,$H$217:AE$220,AE$99,FALSE),($Y43="no"),($AD43&lt;&gt;"yes")))</f>
        <v>0</v>
      </c>
      <c r="AF133" s="31" t="b">
        <f>IF(ISBLANK($Y43),VLOOKUP($G133,$H$217:AF$220,AF$99,FALSE),AND(VLOOKUP($G133,$H$217:AF$220,AF$99,FALSE),($Y43="no"),($AD43="yes")))</f>
        <v>0</v>
      </c>
      <c r="AG133" s="31" t="b">
        <f>IF(ISBLANK($Y43),VLOOKUP($G133,$H$217:AG$220,AG$99,FALSE),AND(VLOOKUP($G133,$H$217:AG$220,AG$99,FALSE),($Y43="no"),($AD43="yes"),($AF43="Other")))</f>
        <v>0</v>
      </c>
      <c r="AH133" s="31" t="b">
        <f>IF(ISBLANK($Y43),VLOOKUP($G133,$H$217:AH$220,AH$99,FALSE),AND(VLOOKUP($G133,$H$217:AH$220,AH$99,FALSE),($Y43="no"),($AD43="yes")))</f>
        <v>0</v>
      </c>
      <c r="AI133" s="31" t="b">
        <f>IF(ISBLANK($Y43),VLOOKUP($G133,$H$217:AI$220,AI$99,FALSE),AND(VLOOKUP($G133,$H$217:AI$220,AI$99,FALSE),($Y43="no"),($AD43="yes"),($AH43="Other")))</f>
        <v>0</v>
      </c>
      <c r="AJ133" s="31" t="b">
        <f>IF(ISBLANK($Y43),VLOOKUP($G133,$H$217:AJ$220,AJ$99,FALSE),AND(VLOOKUP($G133,$H$217:AJ$220,AJ$99,FALSE),($Y43="no"),($AD43="yes"),($AH43="Other")))</f>
        <v>0</v>
      </c>
      <c r="AK133" s="31" t="b">
        <f>IF(ISBLANK($Y43),VLOOKUP($G133,$H$217:AK$220,AK$99,FALSE),AND(VLOOKUP($G133,$H$217:AK$220,AK$99,FALSE),($Y43="no"),($AD43="yes"),($AH43="Other")))</f>
        <v>0</v>
      </c>
      <c r="AL133" s="31" t="b">
        <f>IF(ISBLANK($Y43),VLOOKUP($G133,$H$217:AL$220,AL$99,FALSE),AND(VLOOKUP($G133,$H$217:AL$220,AL$99,FALSE),($Y43="no"),($AD43="yes"),($AH43="Other")))</f>
        <v>0</v>
      </c>
      <c r="AM133" s="31" t="b">
        <f>IF(ISBLANK($Y43),VLOOKUP($G133,$H$217:AM$220,AM$99,FALSE),AND(VLOOKUP($G133,$H$217:AM$220,AM$99,FALSE),($Y43="no"),($AD43="yes"),($AH43="Other")))</f>
        <v>0</v>
      </c>
      <c r="AN133" s="31" t="b">
        <f>IF(ISBLANK($Y43),VLOOKUP($G133,$H$217:AN$220,AN$99,FALSE),AND(VLOOKUP($G133,$H$217:AN$220,AN$99,FALSE),($Y43="no"),($AD43="yes"),($AH43="Other")))</f>
        <v>0</v>
      </c>
      <c r="AO133" s="31" t="b">
        <f>IF(ISBLANK($Y43),VLOOKUP($G133,$H$217:AO$220,AO$99,FALSE),AND(VLOOKUP($G133,$H$217:AO$220,AO$99,FALSE),($Y43="no"),($AD43="yes"),($AH43="Other")))</f>
        <v>0</v>
      </c>
      <c r="AP133" s="31" t="b">
        <f>IF(ISBLANK($Y43),VLOOKUP($G133,$H$217:AP$220,AP$99,FALSE),AND(VLOOKUP($G133,$H$217:AP$220,AP$99,FALSE),($Y43="no"),($AD43="yes"),($AH43="Other")))</f>
        <v>0</v>
      </c>
      <c r="AR133" s="3"/>
    </row>
    <row r="134" spans="7:44" ht="15">
      <c r="G134" s="30">
        <f t="shared" si="5"/>
        <v>0</v>
      </c>
      <c r="H134" s="30" t="b">
        <v>1</v>
      </c>
      <c r="I134" s="31" t="b">
        <f>VLOOKUP($G134,$H$217:I$220,I$99,FALSE)</f>
        <v>0</v>
      </c>
      <c r="J134" s="31" t="b">
        <f>VLOOKUP($G134,$H$217:J$220,J$99,FALSE)</f>
        <v>0</v>
      </c>
      <c r="K134" s="31" t="b">
        <f>VLOOKUP($G134,$H$217:K$220,K$99,FALSE)</f>
        <v>0</v>
      </c>
      <c r="L134" s="31" t="b">
        <f>VLOOKUP($G134,$H$217:L$220,L$99,FALSE)</f>
        <v>0</v>
      </c>
      <c r="M134" s="31" t="b">
        <f>VLOOKUP($G134,$H$217:M$220,M$99,FALSE)</f>
        <v>0</v>
      </c>
      <c r="N134" s="31" t="b">
        <f>VLOOKUP($G134,$H$217:N$220,N$99,FALSE)</f>
        <v>0</v>
      </c>
      <c r="O134" s="31" t="b">
        <f>VLOOKUP($G134,$H$217:O$220,O$99,FALSE)</f>
        <v>0</v>
      </c>
      <c r="P134" s="31" t="b">
        <f>VLOOKUP($G134,$H$217:P$220,P$99,FALSE)</f>
        <v>0</v>
      </c>
      <c r="Q134" s="31" t="b">
        <f>VLOOKUP($G134,$H$217:Q$220,Q$99,FALSE)</f>
        <v>0</v>
      </c>
      <c r="R134" s="31" t="b">
        <f>VLOOKUP($G134,$H$217:R$220,R$99,FALSE)</f>
        <v>0</v>
      </c>
      <c r="S134" s="31" t="b">
        <f>IF(ISBLANK($R44),VLOOKUP($G134,$H$217:S$220,S$99,FALSE),AND(VLOOKUP($G134,$H$217:S$220,S$99,FALSE),($R44="yes")))</f>
        <v>0</v>
      </c>
      <c r="T134" s="31" t="b">
        <f>IF(ISBLANK($R44),VLOOKUP($G134,$H$217:T$220,T$99,FALSE),AND(VLOOKUP($G134,$H$217:T$220,T$99,FALSE),($R44="yes")))</f>
        <v>0</v>
      </c>
      <c r="U134" s="31" t="b">
        <f>IF(ISBLANK($R44),VLOOKUP($G134,$H$217:U$220,U$99,FALSE),AND(VLOOKUP($G134,$H$217:U$220,U$99,FALSE),($R44="yes")))</f>
        <v>0</v>
      </c>
      <c r="V134" s="31" t="b">
        <f>VLOOKUP($G134,$H$217:V$220,V$99,FALSE)</f>
        <v>0</v>
      </c>
      <c r="W134" s="31" t="b">
        <f>IF(ISBLANK($V44),VLOOKUP($G134,$H$217:W$220,W$99,FALSE),AND(VLOOKUP($G134,$H$217:W$220,W$99,FALSE),($V44="yes")))</f>
        <v>0</v>
      </c>
      <c r="X134" s="31" t="b">
        <f>IF(ISBLANK($V44),VLOOKUP($G134,$H$217:X$220,X$99,FALSE),AND(VLOOKUP($G134,$H$217:X$220,X$99,FALSE),($V44="yes")))</f>
        <v>0</v>
      </c>
      <c r="Y134" s="31" t="b">
        <f>VLOOKUP($G134,$H$217:Y$220,Y$99,FALSE)</f>
        <v>0</v>
      </c>
      <c r="Z134" s="31" t="b">
        <f>IF(ISBLANK($Y44),VLOOKUP($G134,$H$217:Z$220,Z$99,FALSE),AND(VLOOKUP($G134,$H$217:Z$220,Z$99,FALSE),($Y44="yes")))</f>
        <v>0</v>
      </c>
      <c r="AA134" s="31" t="b">
        <f>IF(ISBLANK($Y44),VLOOKUP($G134,$H$217:AA$220,AA$99,FALSE),IF(ISBLANK($Z44),AND(VLOOKUP($G134,$H$217:AA$220,AA$99,FALSE),($Z44="yes")),AND(VLOOKUP($G134,$H$217:AA$220,AA$99,FALSE),($Z44="yes"),($Y44="yes"))))</f>
        <v>0</v>
      </c>
      <c r="AB134" s="31" t="b">
        <f>IF(ISBLANK($Y44),VLOOKUP($G134,$H$217:AB$220,AB$99,FALSE),AND(VLOOKUP($G134,$H$217:AB$220,AB$99,FALSE),($Y44="no")))</f>
        <v>0</v>
      </c>
      <c r="AC134" s="31" t="b">
        <f>IF(ISBLANK($Y44),VLOOKUP($G134,$H$217:AC$220,AC$99,FALSE),IF(ISBLANK($AB44),AND(VLOOKUP($G134,$H$217:AC$220,AC$99,FALSE),($Y44="no")),AND(VLOOKUP($G134,$H$217:AC$220,AC$99,FALSE),($Y44="no"),NOT(AU44))))</f>
        <v>0</v>
      </c>
      <c r="AD134" s="31" t="b">
        <f>IF(ISBLANK($Y44),VLOOKUP($G134,$H$217:AD$220,AD$99,FALSE),AND(VLOOKUP($G134,$H$217:AD$220,AD$99,FALSE),($Y44="no")))</f>
        <v>0</v>
      </c>
      <c r="AE134" s="31" t="b">
        <f>IF(ISBLANK($Y44),VLOOKUP($G134,$H$217:AE$220,AE$99,FALSE),AND(VLOOKUP($G134,$H$217:AE$220,AE$99,FALSE),($Y44="no"),($AD44&lt;&gt;"yes")))</f>
        <v>0</v>
      </c>
      <c r="AF134" s="31" t="b">
        <f>IF(ISBLANK($Y44),VLOOKUP($G134,$H$217:AF$220,AF$99,FALSE),AND(VLOOKUP($G134,$H$217:AF$220,AF$99,FALSE),($Y44="no"),($AD44="yes")))</f>
        <v>0</v>
      </c>
      <c r="AG134" s="31" t="b">
        <f>IF(ISBLANK($Y44),VLOOKUP($G134,$H$217:AG$220,AG$99,FALSE),AND(VLOOKUP($G134,$H$217:AG$220,AG$99,FALSE),($Y44="no"),($AD44="yes"),($AF44="Other")))</f>
        <v>0</v>
      </c>
      <c r="AH134" s="31" t="b">
        <f>IF(ISBLANK($Y44),VLOOKUP($G134,$H$217:AH$220,AH$99,FALSE),AND(VLOOKUP($G134,$H$217:AH$220,AH$99,FALSE),($Y44="no"),($AD44="yes")))</f>
        <v>0</v>
      </c>
      <c r="AI134" s="31" t="b">
        <f>IF(ISBLANK($Y44),VLOOKUP($G134,$H$217:AI$220,AI$99,FALSE),AND(VLOOKUP($G134,$H$217:AI$220,AI$99,FALSE),($Y44="no"),($AD44="yes"),($AH44="Other")))</f>
        <v>0</v>
      </c>
      <c r="AJ134" s="31" t="b">
        <f>IF(ISBLANK($Y44),VLOOKUP($G134,$H$217:AJ$220,AJ$99,FALSE),AND(VLOOKUP($G134,$H$217:AJ$220,AJ$99,FALSE),($Y44="no"),($AD44="yes"),($AH44="Other")))</f>
        <v>0</v>
      </c>
      <c r="AK134" s="31" t="b">
        <f>IF(ISBLANK($Y44),VLOOKUP($G134,$H$217:AK$220,AK$99,FALSE),AND(VLOOKUP($G134,$H$217:AK$220,AK$99,FALSE),($Y44="no"),($AD44="yes"),($AH44="Other")))</f>
        <v>0</v>
      </c>
      <c r="AL134" s="31" t="b">
        <f>IF(ISBLANK($Y44),VLOOKUP($G134,$H$217:AL$220,AL$99,FALSE),AND(VLOOKUP($G134,$H$217:AL$220,AL$99,FALSE),($Y44="no"),($AD44="yes"),($AH44="Other")))</f>
        <v>0</v>
      </c>
      <c r="AM134" s="31" t="b">
        <f>IF(ISBLANK($Y44),VLOOKUP($G134,$H$217:AM$220,AM$99,FALSE),AND(VLOOKUP($G134,$H$217:AM$220,AM$99,FALSE),($Y44="no"),($AD44="yes"),($AH44="Other")))</f>
        <v>0</v>
      </c>
      <c r="AN134" s="31" t="b">
        <f>IF(ISBLANK($Y44),VLOOKUP($G134,$H$217:AN$220,AN$99,FALSE),AND(VLOOKUP($G134,$H$217:AN$220,AN$99,FALSE),($Y44="no"),($AD44="yes"),($AH44="Other")))</f>
        <v>0</v>
      </c>
      <c r="AO134" s="31" t="b">
        <f>IF(ISBLANK($Y44),VLOOKUP($G134,$H$217:AO$220,AO$99,FALSE),AND(VLOOKUP($G134,$H$217:AO$220,AO$99,FALSE),($Y44="no"),($AD44="yes"),($AH44="Other")))</f>
        <v>0</v>
      </c>
      <c r="AP134" s="31" t="b">
        <f>IF(ISBLANK($Y44),VLOOKUP($G134,$H$217:AP$220,AP$99,FALSE),AND(VLOOKUP($G134,$H$217:AP$220,AP$99,FALSE),($Y44="no"),($AD44="yes"),($AH44="Other")))</f>
        <v>0</v>
      </c>
      <c r="AR134" s="3"/>
    </row>
    <row r="135" spans="7:44" ht="15">
      <c r="G135" s="30">
        <f t="shared" si="5"/>
        <v>0</v>
      </c>
      <c r="H135" s="30" t="b">
        <v>1</v>
      </c>
      <c r="I135" s="31" t="b">
        <f>VLOOKUP($G135,$H$217:I$220,I$99,FALSE)</f>
        <v>0</v>
      </c>
      <c r="J135" s="31" t="b">
        <f>VLOOKUP($G135,$H$217:J$220,J$99,FALSE)</f>
        <v>0</v>
      </c>
      <c r="K135" s="31" t="b">
        <f>VLOOKUP($G135,$H$217:K$220,K$99,FALSE)</f>
        <v>0</v>
      </c>
      <c r="L135" s="31" t="b">
        <f>VLOOKUP($G135,$H$217:L$220,L$99,FALSE)</f>
        <v>0</v>
      </c>
      <c r="M135" s="31" t="b">
        <f>VLOOKUP($G135,$H$217:M$220,M$99,FALSE)</f>
        <v>0</v>
      </c>
      <c r="N135" s="31" t="b">
        <f>VLOOKUP($G135,$H$217:N$220,N$99,FALSE)</f>
        <v>0</v>
      </c>
      <c r="O135" s="31" t="b">
        <f>VLOOKUP($G135,$H$217:O$220,O$99,FALSE)</f>
        <v>0</v>
      </c>
      <c r="P135" s="31" t="b">
        <f>VLOOKUP($G135,$H$217:P$220,P$99,FALSE)</f>
        <v>0</v>
      </c>
      <c r="Q135" s="31" t="b">
        <f>VLOOKUP($G135,$H$217:Q$220,Q$99,FALSE)</f>
        <v>0</v>
      </c>
      <c r="R135" s="31" t="b">
        <f>VLOOKUP($G135,$H$217:R$220,R$99,FALSE)</f>
        <v>0</v>
      </c>
      <c r="S135" s="31" t="b">
        <f>IF(ISBLANK($R45),VLOOKUP($G135,$H$217:S$220,S$99,FALSE),AND(VLOOKUP($G135,$H$217:S$220,S$99,FALSE),($R45="yes")))</f>
        <v>0</v>
      </c>
      <c r="T135" s="31" t="b">
        <f>IF(ISBLANK($R45),VLOOKUP($G135,$H$217:T$220,T$99,FALSE),AND(VLOOKUP($G135,$H$217:T$220,T$99,FALSE),($R45="yes")))</f>
        <v>0</v>
      </c>
      <c r="U135" s="31" t="b">
        <f>IF(ISBLANK($R45),VLOOKUP($G135,$H$217:U$220,U$99,FALSE),AND(VLOOKUP($G135,$H$217:U$220,U$99,FALSE),($R45="yes")))</f>
        <v>0</v>
      </c>
      <c r="V135" s="31" t="b">
        <f>VLOOKUP($G135,$H$217:V$220,V$99,FALSE)</f>
        <v>0</v>
      </c>
      <c r="W135" s="31" t="b">
        <f>IF(ISBLANK($V45),VLOOKUP($G135,$H$217:W$220,W$99,FALSE),AND(VLOOKUP($G135,$H$217:W$220,W$99,FALSE),($V45="yes")))</f>
        <v>0</v>
      </c>
      <c r="X135" s="31" t="b">
        <f>IF(ISBLANK($V45),VLOOKUP($G135,$H$217:X$220,X$99,FALSE),AND(VLOOKUP($G135,$H$217:X$220,X$99,FALSE),($V45="yes")))</f>
        <v>0</v>
      </c>
      <c r="Y135" s="31" t="b">
        <f>VLOOKUP($G135,$H$217:Y$220,Y$99,FALSE)</f>
        <v>0</v>
      </c>
      <c r="Z135" s="31" t="b">
        <f>IF(ISBLANK($Y45),VLOOKUP($G135,$H$217:Z$220,Z$99,FALSE),AND(VLOOKUP($G135,$H$217:Z$220,Z$99,FALSE),($Y45="yes")))</f>
        <v>0</v>
      </c>
      <c r="AA135" s="31" t="b">
        <f>IF(ISBLANK($Y45),VLOOKUP($G135,$H$217:AA$220,AA$99,FALSE),IF(ISBLANK($Z45),AND(VLOOKUP($G135,$H$217:AA$220,AA$99,FALSE),($Z45="yes")),AND(VLOOKUP($G135,$H$217:AA$220,AA$99,FALSE),($Z45="yes"),($Y45="yes"))))</f>
        <v>0</v>
      </c>
      <c r="AB135" s="31" t="b">
        <f>IF(ISBLANK($Y45),VLOOKUP($G135,$H$217:AB$220,AB$99,FALSE),AND(VLOOKUP($G135,$H$217:AB$220,AB$99,FALSE),($Y45="no")))</f>
        <v>0</v>
      </c>
      <c r="AC135" s="31" t="b">
        <f>IF(ISBLANK($Y45),VLOOKUP($G135,$H$217:AC$220,AC$99,FALSE),IF(ISBLANK($AB45),AND(VLOOKUP($G135,$H$217:AC$220,AC$99,FALSE),($Y45="no")),AND(VLOOKUP($G135,$H$217:AC$220,AC$99,FALSE),($Y45="no"),NOT(AU45))))</f>
        <v>0</v>
      </c>
      <c r="AD135" s="31" t="b">
        <f>IF(ISBLANK($Y45),VLOOKUP($G135,$H$217:AD$220,AD$99,FALSE),AND(VLOOKUP($G135,$H$217:AD$220,AD$99,FALSE),($Y45="no")))</f>
        <v>0</v>
      </c>
      <c r="AE135" s="31" t="b">
        <f>IF(ISBLANK($Y45),VLOOKUP($G135,$H$217:AE$220,AE$99,FALSE),AND(VLOOKUP($G135,$H$217:AE$220,AE$99,FALSE),($Y45="no"),($AD45&lt;&gt;"yes")))</f>
        <v>0</v>
      </c>
      <c r="AF135" s="31" t="b">
        <f>IF(ISBLANK($Y45),VLOOKUP($G135,$H$217:AF$220,AF$99,FALSE),AND(VLOOKUP($G135,$H$217:AF$220,AF$99,FALSE),($Y45="no"),($AD45="yes")))</f>
        <v>0</v>
      </c>
      <c r="AG135" s="31" t="b">
        <f>IF(ISBLANK($Y45),VLOOKUP($G135,$H$217:AG$220,AG$99,FALSE),AND(VLOOKUP($G135,$H$217:AG$220,AG$99,FALSE),($Y45="no"),($AD45="yes"),($AF45="Other")))</f>
        <v>0</v>
      </c>
      <c r="AH135" s="31" t="b">
        <f>IF(ISBLANK($Y45),VLOOKUP($G135,$H$217:AH$220,AH$99,FALSE),AND(VLOOKUP($G135,$H$217:AH$220,AH$99,FALSE),($Y45="no"),($AD45="yes")))</f>
        <v>0</v>
      </c>
      <c r="AI135" s="31" t="b">
        <f>IF(ISBLANK($Y45),VLOOKUP($G135,$H$217:AI$220,AI$99,FALSE),AND(VLOOKUP($G135,$H$217:AI$220,AI$99,FALSE),($Y45="no"),($AD45="yes"),($AH45="Other")))</f>
        <v>0</v>
      </c>
      <c r="AJ135" s="31" t="b">
        <f>IF(ISBLANK($Y45),VLOOKUP($G135,$H$217:AJ$220,AJ$99,FALSE),AND(VLOOKUP($G135,$H$217:AJ$220,AJ$99,FALSE),($Y45="no"),($AD45="yes"),($AH45="Other")))</f>
        <v>0</v>
      </c>
      <c r="AK135" s="31" t="b">
        <f>IF(ISBLANK($Y45),VLOOKUP($G135,$H$217:AK$220,AK$99,FALSE),AND(VLOOKUP($G135,$H$217:AK$220,AK$99,FALSE),($Y45="no"),($AD45="yes"),($AH45="Other")))</f>
        <v>0</v>
      </c>
      <c r="AL135" s="31" t="b">
        <f>IF(ISBLANK($Y45),VLOOKUP($G135,$H$217:AL$220,AL$99,FALSE),AND(VLOOKUP($G135,$H$217:AL$220,AL$99,FALSE),($Y45="no"),($AD45="yes"),($AH45="Other")))</f>
        <v>0</v>
      </c>
      <c r="AM135" s="31" t="b">
        <f>IF(ISBLANK($Y45),VLOOKUP($G135,$H$217:AM$220,AM$99,FALSE),AND(VLOOKUP($G135,$H$217:AM$220,AM$99,FALSE),($Y45="no"),($AD45="yes"),($AH45="Other")))</f>
        <v>0</v>
      </c>
      <c r="AN135" s="31" t="b">
        <f>IF(ISBLANK($Y45),VLOOKUP($G135,$H$217:AN$220,AN$99,FALSE),AND(VLOOKUP($G135,$H$217:AN$220,AN$99,FALSE),($Y45="no"),($AD45="yes"),($AH45="Other")))</f>
        <v>0</v>
      </c>
      <c r="AO135" s="31" t="b">
        <f>IF(ISBLANK($Y45),VLOOKUP($G135,$H$217:AO$220,AO$99,FALSE),AND(VLOOKUP($G135,$H$217:AO$220,AO$99,FALSE),($Y45="no"),($AD45="yes"),($AH45="Other")))</f>
        <v>0</v>
      </c>
      <c r="AP135" s="31" t="b">
        <f>IF(ISBLANK($Y45),VLOOKUP($G135,$H$217:AP$220,AP$99,FALSE),AND(VLOOKUP($G135,$H$217:AP$220,AP$99,FALSE),($Y45="no"),($AD45="yes"),($AH45="Other")))</f>
        <v>0</v>
      </c>
      <c r="AR135" s="3"/>
    </row>
    <row r="136" spans="7:44" ht="15">
      <c r="G136" s="30">
        <f t="shared" si="5"/>
        <v>0</v>
      </c>
      <c r="H136" s="30" t="b">
        <v>1</v>
      </c>
      <c r="I136" s="31" t="b">
        <f>VLOOKUP($G136,$H$217:I$220,I$99,FALSE)</f>
        <v>0</v>
      </c>
      <c r="J136" s="31" t="b">
        <f>VLOOKUP($G136,$H$217:J$220,J$99,FALSE)</f>
        <v>0</v>
      </c>
      <c r="K136" s="31" t="b">
        <f>VLOOKUP($G136,$H$217:K$220,K$99,FALSE)</f>
        <v>0</v>
      </c>
      <c r="L136" s="31" t="b">
        <f>VLOOKUP($G136,$H$217:L$220,L$99,FALSE)</f>
        <v>0</v>
      </c>
      <c r="M136" s="31" t="b">
        <f>VLOOKUP($G136,$H$217:M$220,M$99,FALSE)</f>
        <v>0</v>
      </c>
      <c r="N136" s="31" t="b">
        <f>VLOOKUP($G136,$H$217:N$220,N$99,FALSE)</f>
        <v>0</v>
      </c>
      <c r="O136" s="31" t="b">
        <f>VLOOKUP($G136,$H$217:O$220,O$99,FALSE)</f>
        <v>0</v>
      </c>
      <c r="P136" s="31" t="b">
        <f>VLOOKUP($G136,$H$217:P$220,P$99,FALSE)</f>
        <v>0</v>
      </c>
      <c r="Q136" s="31" t="b">
        <f>VLOOKUP($G136,$H$217:Q$220,Q$99,FALSE)</f>
        <v>0</v>
      </c>
      <c r="R136" s="31" t="b">
        <f>VLOOKUP($G136,$H$217:R$220,R$99,FALSE)</f>
        <v>0</v>
      </c>
      <c r="S136" s="31" t="b">
        <f>IF(ISBLANK($R46),VLOOKUP($G136,$H$217:S$220,S$99,FALSE),AND(VLOOKUP($G136,$H$217:S$220,S$99,FALSE),($R46="yes")))</f>
        <v>0</v>
      </c>
      <c r="T136" s="31" t="b">
        <f>IF(ISBLANK($R46),VLOOKUP($G136,$H$217:T$220,T$99,FALSE),AND(VLOOKUP($G136,$H$217:T$220,T$99,FALSE),($R46="yes")))</f>
        <v>0</v>
      </c>
      <c r="U136" s="31" t="b">
        <f>IF(ISBLANK($R46),VLOOKUP($G136,$H$217:U$220,U$99,FALSE),AND(VLOOKUP($G136,$H$217:U$220,U$99,FALSE),($R46="yes")))</f>
        <v>0</v>
      </c>
      <c r="V136" s="31" t="b">
        <f>VLOOKUP($G136,$H$217:V$220,V$99,FALSE)</f>
        <v>0</v>
      </c>
      <c r="W136" s="31" t="b">
        <f>IF(ISBLANK($V46),VLOOKUP($G136,$H$217:W$220,W$99,FALSE),AND(VLOOKUP($G136,$H$217:W$220,W$99,FALSE),($V46="yes")))</f>
        <v>0</v>
      </c>
      <c r="X136" s="31" t="b">
        <f>IF(ISBLANK($V46),VLOOKUP($G136,$H$217:X$220,X$99,FALSE),AND(VLOOKUP($G136,$H$217:X$220,X$99,FALSE),($V46="yes")))</f>
        <v>0</v>
      </c>
      <c r="Y136" s="31" t="b">
        <f>VLOOKUP($G136,$H$217:Y$220,Y$99,FALSE)</f>
        <v>0</v>
      </c>
      <c r="Z136" s="31" t="b">
        <f>IF(ISBLANK($Y46),VLOOKUP($G136,$H$217:Z$220,Z$99,FALSE),AND(VLOOKUP($G136,$H$217:Z$220,Z$99,FALSE),($Y46="yes")))</f>
        <v>0</v>
      </c>
      <c r="AA136" s="31" t="b">
        <f>IF(ISBLANK($Y46),VLOOKUP($G136,$H$217:AA$220,AA$99,FALSE),IF(ISBLANK($Z46),AND(VLOOKUP($G136,$H$217:AA$220,AA$99,FALSE),($Z46="yes")),AND(VLOOKUP($G136,$H$217:AA$220,AA$99,FALSE),($Z46="yes"),($Y46="yes"))))</f>
        <v>0</v>
      </c>
      <c r="AB136" s="31" t="b">
        <f>IF(ISBLANK($Y46),VLOOKUP($G136,$H$217:AB$220,AB$99,FALSE),AND(VLOOKUP($G136,$H$217:AB$220,AB$99,FALSE),($Y46="no")))</f>
        <v>0</v>
      </c>
      <c r="AC136" s="31" t="b">
        <f>IF(ISBLANK($Y46),VLOOKUP($G136,$H$217:AC$220,AC$99,FALSE),IF(ISBLANK($AB46),AND(VLOOKUP($G136,$H$217:AC$220,AC$99,FALSE),($Y46="no")),AND(VLOOKUP($G136,$H$217:AC$220,AC$99,FALSE),($Y46="no"),NOT(AU46))))</f>
        <v>0</v>
      </c>
      <c r="AD136" s="31" t="b">
        <f>IF(ISBLANK($Y46),VLOOKUP($G136,$H$217:AD$220,AD$99,FALSE),AND(VLOOKUP($G136,$H$217:AD$220,AD$99,FALSE),($Y46="no")))</f>
        <v>0</v>
      </c>
      <c r="AE136" s="31" t="b">
        <f>IF(ISBLANK($Y46),VLOOKUP($G136,$H$217:AE$220,AE$99,FALSE),AND(VLOOKUP($G136,$H$217:AE$220,AE$99,FALSE),($Y46="no"),($AD46&lt;&gt;"yes")))</f>
        <v>0</v>
      </c>
      <c r="AF136" s="31" t="b">
        <f>IF(ISBLANK($Y46),VLOOKUP($G136,$H$217:AF$220,AF$99,FALSE),AND(VLOOKUP($G136,$H$217:AF$220,AF$99,FALSE),($Y46="no"),($AD46="yes")))</f>
        <v>0</v>
      </c>
      <c r="AG136" s="31" t="b">
        <f>IF(ISBLANK($Y46),VLOOKUP($G136,$H$217:AG$220,AG$99,FALSE),AND(VLOOKUP($G136,$H$217:AG$220,AG$99,FALSE),($Y46="no"),($AD46="yes"),($AF46="Other")))</f>
        <v>0</v>
      </c>
      <c r="AH136" s="31" t="b">
        <f>IF(ISBLANK($Y46),VLOOKUP($G136,$H$217:AH$220,AH$99,FALSE),AND(VLOOKUP($G136,$H$217:AH$220,AH$99,FALSE),($Y46="no"),($AD46="yes")))</f>
        <v>0</v>
      </c>
      <c r="AI136" s="31" t="b">
        <f>IF(ISBLANK($Y46),VLOOKUP($G136,$H$217:AI$220,AI$99,FALSE),AND(VLOOKUP($G136,$H$217:AI$220,AI$99,FALSE),($Y46="no"),($AD46="yes"),($AH46="Other")))</f>
        <v>0</v>
      </c>
      <c r="AJ136" s="31" t="b">
        <f>IF(ISBLANK($Y46),VLOOKUP($G136,$H$217:AJ$220,AJ$99,FALSE),AND(VLOOKUP($G136,$H$217:AJ$220,AJ$99,FALSE),($Y46="no"),($AD46="yes"),($AH46="Other")))</f>
        <v>0</v>
      </c>
      <c r="AK136" s="31" t="b">
        <f>IF(ISBLANK($Y46),VLOOKUP($G136,$H$217:AK$220,AK$99,FALSE),AND(VLOOKUP($G136,$H$217:AK$220,AK$99,FALSE),($Y46="no"),($AD46="yes"),($AH46="Other")))</f>
        <v>0</v>
      </c>
      <c r="AL136" s="31" t="b">
        <f>IF(ISBLANK($Y46),VLOOKUP($G136,$H$217:AL$220,AL$99,FALSE),AND(VLOOKUP($G136,$H$217:AL$220,AL$99,FALSE),($Y46="no"),($AD46="yes"),($AH46="Other")))</f>
        <v>0</v>
      </c>
      <c r="AM136" s="31" t="b">
        <f>IF(ISBLANK($Y46),VLOOKUP($G136,$H$217:AM$220,AM$99,FALSE),AND(VLOOKUP($G136,$H$217:AM$220,AM$99,FALSE),($Y46="no"),($AD46="yes"),($AH46="Other")))</f>
        <v>0</v>
      </c>
      <c r="AN136" s="31" t="b">
        <f>IF(ISBLANK($Y46),VLOOKUP($G136,$H$217:AN$220,AN$99,FALSE),AND(VLOOKUP($G136,$H$217:AN$220,AN$99,FALSE),($Y46="no"),($AD46="yes"),($AH46="Other")))</f>
        <v>0</v>
      </c>
      <c r="AO136" s="31" t="b">
        <f>IF(ISBLANK($Y46),VLOOKUP($G136,$H$217:AO$220,AO$99,FALSE),AND(VLOOKUP($G136,$H$217:AO$220,AO$99,FALSE),($Y46="no"),($AD46="yes"),($AH46="Other")))</f>
        <v>0</v>
      </c>
      <c r="AP136" s="31" t="b">
        <f>IF(ISBLANK($Y46),VLOOKUP($G136,$H$217:AP$220,AP$99,FALSE),AND(VLOOKUP($G136,$H$217:AP$220,AP$99,FALSE),($Y46="no"),($AD46="yes"),($AH46="Other")))</f>
        <v>0</v>
      </c>
      <c r="AR136" s="3"/>
    </row>
    <row r="137" spans="7:44" ht="15">
      <c r="G137" s="30">
        <f t="shared" si="5"/>
        <v>0</v>
      </c>
      <c r="H137" s="30" t="b">
        <v>1</v>
      </c>
      <c r="I137" s="31" t="b">
        <f>VLOOKUP($G137,$H$217:I$220,I$99,FALSE)</f>
        <v>0</v>
      </c>
      <c r="J137" s="31" t="b">
        <f>VLOOKUP($G137,$H$217:J$220,J$99,FALSE)</f>
        <v>0</v>
      </c>
      <c r="K137" s="31" t="b">
        <f>VLOOKUP($G137,$H$217:K$220,K$99,FALSE)</f>
        <v>0</v>
      </c>
      <c r="L137" s="31" t="b">
        <f>VLOOKUP($G137,$H$217:L$220,L$99,FALSE)</f>
        <v>0</v>
      </c>
      <c r="M137" s="31" t="b">
        <f>VLOOKUP($G137,$H$217:M$220,M$99,FALSE)</f>
        <v>0</v>
      </c>
      <c r="N137" s="31" t="b">
        <f>VLOOKUP($G137,$H$217:N$220,N$99,FALSE)</f>
        <v>0</v>
      </c>
      <c r="O137" s="31" t="b">
        <f>VLOOKUP($G137,$H$217:O$220,O$99,FALSE)</f>
        <v>0</v>
      </c>
      <c r="P137" s="31" t="b">
        <f>VLOOKUP($G137,$H$217:P$220,P$99,FALSE)</f>
        <v>0</v>
      </c>
      <c r="Q137" s="31" t="b">
        <f>VLOOKUP($G137,$H$217:Q$220,Q$99,FALSE)</f>
        <v>0</v>
      </c>
      <c r="R137" s="31" t="b">
        <f>VLOOKUP($G137,$H$217:R$220,R$99,FALSE)</f>
        <v>0</v>
      </c>
      <c r="S137" s="31" t="b">
        <f>IF(ISBLANK($R47),VLOOKUP($G137,$H$217:S$220,S$99,FALSE),AND(VLOOKUP($G137,$H$217:S$220,S$99,FALSE),($R47="yes")))</f>
        <v>0</v>
      </c>
      <c r="T137" s="31" t="b">
        <f>IF(ISBLANK($R47),VLOOKUP($G137,$H$217:T$220,T$99,FALSE),AND(VLOOKUP($G137,$H$217:T$220,T$99,FALSE),($R47="yes")))</f>
        <v>0</v>
      </c>
      <c r="U137" s="31" t="b">
        <f>IF(ISBLANK($R47),VLOOKUP($G137,$H$217:U$220,U$99,FALSE),AND(VLOOKUP($G137,$H$217:U$220,U$99,FALSE),($R47="yes")))</f>
        <v>0</v>
      </c>
      <c r="V137" s="31" t="b">
        <f>VLOOKUP($G137,$H$217:V$220,V$99,FALSE)</f>
        <v>0</v>
      </c>
      <c r="W137" s="31" t="b">
        <f>IF(ISBLANK($V47),VLOOKUP($G137,$H$217:W$220,W$99,FALSE),AND(VLOOKUP($G137,$H$217:W$220,W$99,FALSE),($V47="yes")))</f>
        <v>0</v>
      </c>
      <c r="X137" s="31" t="b">
        <f>IF(ISBLANK($V47),VLOOKUP($G137,$H$217:X$220,X$99,FALSE),AND(VLOOKUP($G137,$H$217:X$220,X$99,FALSE),($V47="yes")))</f>
        <v>0</v>
      </c>
      <c r="Y137" s="31" t="b">
        <f>VLOOKUP($G137,$H$217:Y$220,Y$99,FALSE)</f>
        <v>0</v>
      </c>
      <c r="Z137" s="31" t="b">
        <f>IF(ISBLANK($Y47),VLOOKUP($G137,$H$217:Z$220,Z$99,FALSE),AND(VLOOKUP($G137,$H$217:Z$220,Z$99,FALSE),($Y47="yes")))</f>
        <v>0</v>
      </c>
      <c r="AA137" s="31" t="b">
        <f>IF(ISBLANK($Y47),VLOOKUP($G137,$H$217:AA$220,AA$99,FALSE),IF(ISBLANK($Z47),AND(VLOOKUP($G137,$H$217:AA$220,AA$99,FALSE),($Z47="yes")),AND(VLOOKUP($G137,$H$217:AA$220,AA$99,FALSE),($Z47="yes"),($Y47="yes"))))</f>
        <v>0</v>
      </c>
      <c r="AB137" s="31" t="b">
        <f>IF(ISBLANK($Y47),VLOOKUP($G137,$H$217:AB$220,AB$99,FALSE),AND(VLOOKUP($G137,$H$217:AB$220,AB$99,FALSE),($Y47="no")))</f>
        <v>0</v>
      </c>
      <c r="AC137" s="31" t="b">
        <f>IF(ISBLANK($Y47),VLOOKUP($G137,$H$217:AC$220,AC$99,FALSE),IF(ISBLANK($AB47),AND(VLOOKUP($G137,$H$217:AC$220,AC$99,FALSE),($Y47="no")),AND(VLOOKUP($G137,$H$217:AC$220,AC$99,FALSE),($Y47="no"),NOT(AU47))))</f>
        <v>0</v>
      </c>
      <c r="AD137" s="31" t="b">
        <f>IF(ISBLANK($Y47),VLOOKUP($G137,$H$217:AD$220,AD$99,FALSE),AND(VLOOKUP($G137,$H$217:AD$220,AD$99,FALSE),($Y47="no")))</f>
        <v>0</v>
      </c>
      <c r="AE137" s="31" t="b">
        <f>IF(ISBLANK($Y47),VLOOKUP($G137,$H$217:AE$220,AE$99,FALSE),AND(VLOOKUP($G137,$H$217:AE$220,AE$99,FALSE),($Y47="no"),($AD47&lt;&gt;"yes")))</f>
        <v>0</v>
      </c>
      <c r="AF137" s="31" t="b">
        <f>IF(ISBLANK($Y47),VLOOKUP($G137,$H$217:AF$220,AF$99,FALSE),AND(VLOOKUP($G137,$H$217:AF$220,AF$99,FALSE),($Y47="no"),($AD47="yes")))</f>
        <v>0</v>
      </c>
      <c r="AG137" s="31" t="b">
        <f>IF(ISBLANK($Y47),VLOOKUP($G137,$H$217:AG$220,AG$99,FALSE),AND(VLOOKUP($G137,$H$217:AG$220,AG$99,FALSE),($Y47="no"),($AD47="yes"),($AF47="Other")))</f>
        <v>0</v>
      </c>
      <c r="AH137" s="31" t="b">
        <f>IF(ISBLANK($Y47),VLOOKUP($G137,$H$217:AH$220,AH$99,FALSE),AND(VLOOKUP($G137,$H$217:AH$220,AH$99,FALSE),($Y47="no"),($AD47="yes")))</f>
        <v>0</v>
      </c>
      <c r="AI137" s="31" t="b">
        <f>IF(ISBLANK($Y47),VLOOKUP($G137,$H$217:AI$220,AI$99,FALSE),AND(VLOOKUP($G137,$H$217:AI$220,AI$99,FALSE),($Y47="no"),($AD47="yes"),($AH47="Other")))</f>
        <v>0</v>
      </c>
      <c r="AJ137" s="31" t="b">
        <f>IF(ISBLANK($Y47),VLOOKUP($G137,$H$217:AJ$220,AJ$99,FALSE),AND(VLOOKUP($G137,$H$217:AJ$220,AJ$99,FALSE),($Y47="no"),($AD47="yes"),($AH47="Other")))</f>
        <v>0</v>
      </c>
      <c r="AK137" s="31" t="b">
        <f>IF(ISBLANK($Y47),VLOOKUP($G137,$H$217:AK$220,AK$99,FALSE),AND(VLOOKUP($G137,$H$217:AK$220,AK$99,FALSE),($Y47="no"),($AD47="yes"),($AH47="Other")))</f>
        <v>0</v>
      </c>
      <c r="AL137" s="31" t="b">
        <f>IF(ISBLANK($Y47),VLOOKUP($G137,$H$217:AL$220,AL$99,FALSE),AND(VLOOKUP($G137,$H$217:AL$220,AL$99,FALSE),($Y47="no"),($AD47="yes"),($AH47="Other")))</f>
        <v>0</v>
      </c>
      <c r="AM137" s="31" t="b">
        <f>IF(ISBLANK($Y47),VLOOKUP($G137,$H$217:AM$220,AM$99,FALSE),AND(VLOOKUP($G137,$H$217:AM$220,AM$99,FALSE),($Y47="no"),($AD47="yes"),($AH47="Other")))</f>
        <v>0</v>
      </c>
      <c r="AN137" s="31" t="b">
        <f>IF(ISBLANK($Y47),VLOOKUP($G137,$H$217:AN$220,AN$99,FALSE),AND(VLOOKUP($G137,$H$217:AN$220,AN$99,FALSE),($Y47="no"),($AD47="yes"),($AH47="Other")))</f>
        <v>0</v>
      </c>
      <c r="AO137" s="31" t="b">
        <f>IF(ISBLANK($Y47),VLOOKUP($G137,$H$217:AO$220,AO$99,FALSE),AND(VLOOKUP($G137,$H$217:AO$220,AO$99,FALSE),($Y47="no"),($AD47="yes"),($AH47="Other")))</f>
        <v>0</v>
      </c>
      <c r="AP137" s="31" t="b">
        <f>IF(ISBLANK($Y47),VLOOKUP($G137,$H$217:AP$220,AP$99,FALSE),AND(VLOOKUP($G137,$H$217:AP$220,AP$99,FALSE),($Y47="no"),($AD47="yes"),($AH47="Other")))</f>
        <v>0</v>
      </c>
      <c r="AR137" s="3"/>
    </row>
    <row r="138" spans="7:44" ht="15">
      <c r="G138" s="30">
        <f t="shared" si="5"/>
        <v>0</v>
      </c>
      <c r="H138" s="30" t="b">
        <v>1</v>
      </c>
      <c r="I138" s="31" t="b">
        <f>VLOOKUP($G138,$H$217:I$220,I$99,FALSE)</f>
        <v>0</v>
      </c>
      <c r="J138" s="31" t="b">
        <f>VLOOKUP($G138,$H$217:J$220,J$99,FALSE)</f>
        <v>0</v>
      </c>
      <c r="K138" s="31" t="b">
        <f>VLOOKUP($G138,$H$217:K$220,K$99,FALSE)</f>
        <v>0</v>
      </c>
      <c r="L138" s="31" t="b">
        <f>VLOOKUP($G138,$H$217:L$220,L$99,FALSE)</f>
        <v>0</v>
      </c>
      <c r="M138" s="31" t="b">
        <f>VLOOKUP($G138,$H$217:M$220,M$99,FALSE)</f>
        <v>0</v>
      </c>
      <c r="N138" s="31" t="b">
        <f>VLOOKUP($G138,$H$217:N$220,N$99,FALSE)</f>
        <v>0</v>
      </c>
      <c r="O138" s="31" t="b">
        <f>VLOOKUP($G138,$H$217:O$220,O$99,FALSE)</f>
        <v>0</v>
      </c>
      <c r="P138" s="31" t="b">
        <f>VLOOKUP($G138,$H$217:P$220,P$99,FALSE)</f>
        <v>0</v>
      </c>
      <c r="Q138" s="31" t="b">
        <f>VLOOKUP($G138,$H$217:Q$220,Q$99,FALSE)</f>
        <v>0</v>
      </c>
      <c r="R138" s="31" t="b">
        <f>VLOOKUP($G138,$H$217:R$220,R$99,FALSE)</f>
        <v>0</v>
      </c>
      <c r="S138" s="31" t="b">
        <f>IF(ISBLANK($R48),VLOOKUP($G138,$H$217:S$220,S$99,FALSE),AND(VLOOKUP($G138,$H$217:S$220,S$99,FALSE),($R48="yes")))</f>
        <v>0</v>
      </c>
      <c r="T138" s="31" t="b">
        <f>IF(ISBLANK($R48),VLOOKUP($G138,$H$217:T$220,T$99,FALSE),AND(VLOOKUP($G138,$H$217:T$220,T$99,FALSE),($R48="yes")))</f>
        <v>0</v>
      </c>
      <c r="U138" s="31" t="b">
        <f>IF(ISBLANK($R48),VLOOKUP($G138,$H$217:U$220,U$99,FALSE),AND(VLOOKUP($G138,$H$217:U$220,U$99,FALSE),($R48="yes")))</f>
        <v>0</v>
      </c>
      <c r="V138" s="31" t="b">
        <f>VLOOKUP($G138,$H$217:V$220,V$99,FALSE)</f>
        <v>0</v>
      </c>
      <c r="W138" s="31" t="b">
        <f>IF(ISBLANK($V48),VLOOKUP($G138,$H$217:W$220,W$99,FALSE),AND(VLOOKUP($G138,$H$217:W$220,W$99,FALSE),($V48="yes")))</f>
        <v>0</v>
      </c>
      <c r="X138" s="31" t="b">
        <f>IF(ISBLANK($V48),VLOOKUP($G138,$H$217:X$220,X$99,FALSE),AND(VLOOKUP($G138,$H$217:X$220,X$99,FALSE),($V48="yes")))</f>
        <v>0</v>
      </c>
      <c r="Y138" s="31" t="b">
        <f>VLOOKUP($G138,$H$217:Y$220,Y$99,FALSE)</f>
        <v>0</v>
      </c>
      <c r="Z138" s="31" t="b">
        <f>IF(ISBLANK($Y48),VLOOKUP($G138,$H$217:Z$220,Z$99,FALSE),AND(VLOOKUP($G138,$H$217:Z$220,Z$99,FALSE),($Y48="yes")))</f>
        <v>0</v>
      </c>
      <c r="AA138" s="31" t="b">
        <f>IF(ISBLANK($Y48),VLOOKUP($G138,$H$217:AA$220,AA$99,FALSE),IF(ISBLANK($Z48),AND(VLOOKUP($G138,$H$217:AA$220,AA$99,FALSE),($Z48="yes")),AND(VLOOKUP($G138,$H$217:AA$220,AA$99,FALSE),($Z48="yes"),($Y48="yes"))))</f>
        <v>0</v>
      </c>
      <c r="AB138" s="31" t="b">
        <f>IF(ISBLANK($Y48),VLOOKUP($G138,$H$217:AB$220,AB$99,FALSE),AND(VLOOKUP($G138,$H$217:AB$220,AB$99,FALSE),($Y48="no")))</f>
        <v>0</v>
      </c>
      <c r="AC138" s="31" t="b">
        <f>IF(ISBLANK($Y48),VLOOKUP($G138,$H$217:AC$220,AC$99,FALSE),IF(ISBLANK($AB48),AND(VLOOKUP($G138,$H$217:AC$220,AC$99,FALSE),($Y48="no")),AND(VLOOKUP($G138,$H$217:AC$220,AC$99,FALSE),($Y48="no"),NOT(AU48))))</f>
        <v>0</v>
      </c>
      <c r="AD138" s="31" t="b">
        <f>IF(ISBLANK($Y48),VLOOKUP($G138,$H$217:AD$220,AD$99,FALSE),AND(VLOOKUP($G138,$H$217:AD$220,AD$99,FALSE),($Y48="no")))</f>
        <v>0</v>
      </c>
      <c r="AE138" s="31" t="b">
        <f>IF(ISBLANK($Y48),VLOOKUP($G138,$H$217:AE$220,AE$99,FALSE),AND(VLOOKUP($G138,$H$217:AE$220,AE$99,FALSE),($Y48="no"),($AD48&lt;&gt;"yes")))</f>
        <v>0</v>
      </c>
      <c r="AF138" s="31" t="b">
        <f>IF(ISBLANK($Y48),VLOOKUP($G138,$H$217:AF$220,AF$99,FALSE),AND(VLOOKUP($G138,$H$217:AF$220,AF$99,FALSE),($Y48="no"),($AD48="yes")))</f>
        <v>0</v>
      </c>
      <c r="AG138" s="31" t="b">
        <f>IF(ISBLANK($Y48),VLOOKUP($G138,$H$217:AG$220,AG$99,FALSE),AND(VLOOKUP($G138,$H$217:AG$220,AG$99,FALSE),($Y48="no"),($AD48="yes"),($AF48="Other")))</f>
        <v>0</v>
      </c>
      <c r="AH138" s="31" t="b">
        <f>IF(ISBLANK($Y48),VLOOKUP($G138,$H$217:AH$220,AH$99,FALSE),AND(VLOOKUP($G138,$H$217:AH$220,AH$99,FALSE),($Y48="no"),($AD48="yes")))</f>
        <v>0</v>
      </c>
      <c r="AI138" s="31" t="b">
        <f>IF(ISBLANK($Y48),VLOOKUP($G138,$H$217:AI$220,AI$99,FALSE),AND(VLOOKUP($G138,$H$217:AI$220,AI$99,FALSE),($Y48="no"),($AD48="yes"),($AH48="Other")))</f>
        <v>0</v>
      </c>
      <c r="AJ138" s="31" t="b">
        <f>IF(ISBLANK($Y48),VLOOKUP($G138,$H$217:AJ$220,AJ$99,FALSE),AND(VLOOKUP($G138,$H$217:AJ$220,AJ$99,FALSE),($Y48="no"),($AD48="yes"),($AH48="Other")))</f>
        <v>0</v>
      </c>
      <c r="AK138" s="31" t="b">
        <f>IF(ISBLANK($Y48),VLOOKUP($G138,$H$217:AK$220,AK$99,FALSE),AND(VLOOKUP($G138,$H$217:AK$220,AK$99,FALSE),($Y48="no"),($AD48="yes"),($AH48="Other")))</f>
        <v>0</v>
      </c>
      <c r="AL138" s="31" t="b">
        <f>IF(ISBLANK($Y48),VLOOKUP($G138,$H$217:AL$220,AL$99,FALSE),AND(VLOOKUP($G138,$H$217:AL$220,AL$99,FALSE),($Y48="no"),($AD48="yes"),($AH48="Other")))</f>
        <v>0</v>
      </c>
      <c r="AM138" s="31" t="b">
        <f>IF(ISBLANK($Y48),VLOOKUP($G138,$H$217:AM$220,AM$99,FALSE),AND(VLOOKUP($G138,$H$217:AM$220,AM$99,FALSE),($Y48="no"),($AD48="yes"),($AH48="Other")))</f>
        <v>0</v>
      </c>
      <c r="AN138" s="31" t="b">
        <f>IF(ISBLANK($Y48),VLOOKUP($G138,$H$217:AN$220,AN$99,FALSE),AND(VLOOKUP($G138,$H$217:AN$220,AN$99,FALSE),($Y48="no"),($AD48="yes"),($AH48="Other")))</f>
        <v>0</v>
      </c>
      <c r="AO138" s="31" t="b">
        <f>IF(ISBLANK($Y48),VLOOKUP($G138,$H$217:AO$220,AO$99,FALSE),AND(VLOOKUP($G138,$H$217:AO$220,AO$99,FALSE),($Y48="no"),($AD48="yes"),($AH48="Other")))</f>
        <v>0</v>
      </c>
      <c r="AP138" s="31" t="b">
        <f>IF(ISBLANK($Y48),VLOOKUP($G138,$H$217:AP$220,AP$99,FALSE),AND(VLOOKUP($G138,$H$217:AP$220,AP$99,FALSE),($Y48="no"),($AD48="yes"),($AH48="Other")))</f>
        <v>0</v>
      </c>
      <c r="AR138" s="3"/>
    </row>
    <row r="139" spans="7:44" ht="15">
      <c r="G139" s="30">
        <f t="shared" si="5"/>
        <v>0</v>
      </c>
      <c r="H139" s="30" t="b">
        <v>1</v>
      </c>
      <c r="I139" s="31" t="b">
        <f>VLOOKUP($G139,$H$217:I$220,I$99,FALSE)</f>
        <v>0</v>
      </c>
      <c r="J139" s="31" t="b">
        <f>VLOOKUP($G139,$H$217:J$220,J$99,FALSE)</f>
        <v>0</v>
      </c>
      <c r="K139" s="31" t="b">
        <f>VLOOKUP($G139,$H$217:K$220,K$99,FALSE)</f>
        <v>0</v>
      </c>
      <c r="L139" s="31" t="b">
        <f>VLOOKUP($G139,$H$217:L$220,L$99,FALSE)</f>
        <v>0</v>
      </c>
      <c r="M139" s="31" t="b">
        <f>VLOOKUP($G139,$H$217:M$220,M$99,FALSE)</f>
        <v>0</v>
      </c>
      <c r="N139" s="31" t="b">
        <f>VLOOKUP($G139,$H$217:N$220,N$99,FALSE)</f>
        <v>0</v>
      </c>
      <c r="O139" s="31" t="b">
        <f>VLOOKUP($G139,$H$217:O$220,O$99,FALSE)</f>
        <v>0</v>
      </c>
      <c r="P139" s="31" t="b">
        <f>VLOOKUP($G139,$H$217:P$220,P$99,FALSE)</f>
        <v>0</v>
      </c>
      <c r="Q139" s="31" t="b">
        <f>VLOOKUP($G139,$H$217:Q$220,Q$99,FALSE)</f>
        <v>0</v>
      </c>
      <c r="R139" s="31" t="b">
        <f>VLOOKUP($G139,$H$217:R$220,R$99,FALSE)</f>
        <v>0</v>
      </c>
      <c r="S139" s="31" t="b">
        <f>IF(ISBLANK($R49),VLOOKUP($G139,$H$217:S$220,S$99,FALSE),AND(VLOOKUP($G139,$H$217:S$220,S$99,FALSE),($R49="yes")))</f>
        <v>0</v>
      </c>
      <c r="T139" s="31" t="b">
        <f>IF(ISBLANK($R49),VLOOKUP($G139,$H$217:T$220,T$99,FALSE),AND(VLOOKUP($G139,$H$217:T$220,T$99,FALSE),($R49="yes")))</f>
        <v>0</v>
      </c>
      <c r="U139" s="31" t="b">
        <f>IF(ISBLANK($R49),VLOOKUP($G139,$H$217:U$220,U$99,FALSE),AND(VLOOKUP($G139,$H$217:U$220,U$99,FALSE),($R49="yes")))</f>
        <v>0</v>
      </c>
      <c r="V139" s="31" t="b">
        <f>VLOOKUP($G139,$H$217:V$220,V$99,FALSE)</f>
        <v>0</v>
      </c>
      <c r="W139" s="31" t="b">
        <f>IF(ISBLANK($V49),VLOOKUP($G139,$H$217:W$220,W$99,FALSE),AND(VLOOKUP($G139,$H$217:W$220,W$99,FALSE),($V49="yes")))</f>
        <v>0</v>
      </c>
      <c r="X139" s="31" t="b">
        <f>IF(ISBLANK($V49),VLOOKUP($G139,$H$217:X$220,X$99,FALSE),AND(VLOOKUP($G139,$H$217:X$220,X$99,FALSE),($V49="yes")))</f>
        <v>0</v>
      </c>
      <c r="Y139" s="31" t="b">
        <f>VLOOKUP($G139,$H$217:Y$220,Y$99,FALSE)</f>
        <v>0</v>
      </c>
      <c r="Z139" s="31" t="b">
        <f>IF(ISBLANK($Y49),VLOOKUP($G139,$H$217:Z$220,Z$99,FALSE),AND(VLOOKUP($G139,$H$217:Z$220,Z$99,FALSE),($Y49="yes")))</f>
        <v>0</v>
      </c>
      <c r="AA139" s="31" t="b">
        <f>IF(ISBLANK($Y49),VLOOKUP($G139,$H$217:AA$220,AA$99,FALSE),IF(ISBLANK($Z49),AND(VLOOKUP($G139,$H$217:AA$220,AA$99,FALSE),($Z49="yes")),AND(VLOOKUP($G139,$H$217:AA$220,AA$99,FALSE),($Z49="yes"),($Y49="yes"))))</f>
        <v>0</v>
      </c>
      <c r="AB139" s="31" t="b">
        <f>IF(ISBLANK($Y49),VLOOKUP($G139,$H$217:AB$220,AB$99,FALSE),AND(VLOOKUP($G139,$H$217:AB$220,AB$99,FALSE),($Y49="no")))</f>
        <v>0</v>
      </c>
      <c r="AC139" s="31" t="b">
        <f>IF(ISBLANK($Y49),VLOOKUP($G139,$H$217:AC$220,AC$99,FALSE),IF(ISBLANK($AB49),AND(VLOOKUP($G139,$H$217:AC$220,AC$99,FALSE),($Y49="no")),AND(VLOOKUP($G139,$H$217:AC$220,AC$99,FALSE),($Y49="no"),NOT(AU49))))</f>
        <v>0</v>
      </c>
      <c r="AD139" s="31" t="b">
        <f>IF(ISBLANK($Y49),VLOOKUP($G139,$H$217:AD$220,AD$99,FALSE),AND(VLOOKUP($G139,$H$217:AD$220,AD$99,FALSE),($Y49="no")))</f>
        <v>0</v>
      </c>
      <c r="AE139" s="31" t="b">
        <f>IF(ISBLANK($Y49),VLOOKUP($G139,$H$217:AE$220,AE$99,FALSE),AND(VLOOKUP($G139,$H$217:AE$220,AE$99,FALSE),($Y49="no"),($AD49&lt;&gt;"yes")))</f>
        <v>0</v>
      </c>
      <c r="AF139" s="31" t="b">
        <f>IF(ISBLANK($Y49),VLOOKUP($G139,$H$217:AF$220,AF$99,FALSE),AND(VLOOKUP($G139,$H$217:AF$220,AF$99,FALSE),($Y49="no"),($AD49="yes")))</f>
        <v>0</v>
      </c>
      <c r="AG139" s="31" t="b">
        <f>IF(ISBLANK($Y49),VLOOKUP($G139,$H$217:AG$220,AG$99,FALSE),AND(VLOOKUP($G139,$H$217:AG$220,AG$99,FALSE),($Y49="no"),($AD49="yes"),($AF49="Other")))</f>
        <v>0</v>
      </c>
      <c r="AH139" s="31" t="b">
        <f>IF(ISBLANK($Y49),VLOOKUP($G139,$H$217:AH$220,AH$99,FALSE),AND(VLOOKUP($G139,$H$217:AH$220,AH$99,FALSE),($Y49="no"),($AD49="yes")))</f>
        <v>0</v>
      </c>
      <c r="AI139" s="31" t="b">
        <f>IF(ISBLANK($Y49),VLOOKUP($G139,$H$217:AI$220,AI$99,FALSE),AND(VLOOKUP($G139,$H$217:AI$220,AI$99,FALSE),($Y49="no"),($AD49="yes"),($AH49="Other")))</f>
        <v>0</v>
      </c>
      <c r="AJ139" s="31" t="b">
        <f>IF(ISBLANK($Y49),VLOOKUP($G139,$H$217:AJ$220,AJ$99,FALSE),AND(VLOOKUP($G139,$H$217:AJ$220,AJ$99,FALSE),($Y49="no"),($AD49="yes"),($AH49="Other")))</f>
        <v>0</v>
      </c>
      <c r="AK139" s="31" t="b">
        <f>IF(ISBLANK($Y49),VLOOKUP($G139,$H$217:AK$220,AK$99,FALSE),AND(VLOOKUP($G139,$H$217:AK$220,AK$99,FALSE),($Y49="no"),($AD49="yes"),($AH49="Other")))</f>
        <v>0</v>
      </c>
      <c r="AL139" s="31" t="b">
        <f>IF(ISBLANK($Y49),VLOOKUP($G139,$H$217:AL$220,AL$99,FALSE),AND(VLOOKUP($G139,$H$217:AL$220,AL$99,FALSE),($Y49="no"),($AD49="yes"),($AH49="Other")))</f>
        <v>0</v>
      </c>
      <c r="AM139" s="31" t="b">
        <f>IF(ISBLANK($Y49),VLOOKUP($G139,$H$217:AM$220,AM$99,FALSE),AND(VLOOKUP($G139,$H$217:AM$220,AM$99,FALSE),($Y49="no"),($AD49="yes"),($AH49="Other")))</f>
        <v>0</v>
      </c>
      <c r="AN139" s="31" t="b">
        <f>IF(ISBLANK($Y49),VLOOKUP($G139,$H$217:AN$220,AN$99,FALSE),AND(VLOOKUP($G139,$H$217:AN$220,AN$99,FALSE),($Y49="no"),($AD49="yes"),($AH49="Other")))</f>
        <v>0</v>
      </c>
      <c r="AO139" s="31" t="b">
        <f>IF(ISBLANK($Y49),VLOOKUP($G139,$H$217:AO$220,AO$99,FALSE),AND(VLOOKUP($G139,$H$217:AO$220,AO$99,FALSE),($Y49="no"),($AD49="yes"),($AH49="Other")))</f>
        <v>0</v>
      </c>
      <c r="AP139" s="31" t="b">
        <f>IF(ISBLANK($Y49),VLOOKUP($G139,$H$217:AP$220,AP$99,FALSE),AND(VLOOKUP($G139,$H$217:AP$220,AP$99,FALSE),($Y49="no"),($AD49="yes"),($AH49="Other")))</f>
        <v>0</v>
      </c>
      <c r="AR139" s="3"/>
    </row>
    <row r="140" spans="7:44" ht="15">
      <c r="G140" s="30">
        <f t="shared" si="5"/>
        <v>0</v>
      </c>
      <c r="H140" s="30" t="b">
        <v>1</v>
      </c>
      <c r="I140" s="31" t="b">
        <f>VLOOKUP($G140,$H$217:I$220,I$99,FALSE)</f>
        <v>0</v>
      </c>
      <c r="J140" s="31" t="b">
        <f>VLOOKUP($G140,$H$217:J$220,J$99,FALSE)</f>
        <v>0</v>
      </c>
      <c r="K140" s="31" t="b">
        <f>VLOOKUP($G140,$H$217:K$220,K$99,FALSE)</f>
        <v>0</v>
      </c>
      <c r="L140" s="31" t="b">
        <f>VLOOKUP($G140,$H$217:L$220,L$99,FALSE)</f>
        <v>0</v>
      </c>
      <c r="M140" s="31" t="b">
        <f>VLOOKUP($G140,$H$217:M$220,M$99,FALSE)</f>
        <v>0</v>
      </c>
      <c r="N140" s="31" t="b">
        <f>VLOOKUP($G140,$H$217:N$220,N$99,FALSE)</f>
        <v>0</v>
      </c>
      <c r="O140" s="31" t="b">
        <f>VLOOKUP($G140,$H$217:O$220,O$99,FALSE)</f>
        <v>0</v>
      </c>
      <c r="P140" s="31" t="b">
        <f>VLOOKUP($G140,$H$217:P$220,P$99,FALSE)</f>
        <v>0</v>
      </c>
      <c r="Q140" s="31" t="b">
        <f>VLOOKUP($G140,$H$217:Q$220,Q$99,FALSE)</f>
        <v>0</v>
      </c>
      <c r="R140" s="31" t="b">
        <f>VLOOKUP($G140,$H$217:R$220,R$99,FALSE)</f>
        <v>0</v>
      </c>
      <c r="S140" s="31" t="b">
        <f>IF(ISBLANK($R50),VLOOKUP($G140,$H$217:S$220,S$99,FALSE),AND(VLOOKUP($G140,$H$217:S$220,S$99,FALSE),($R50="yes")))</f>
        <v>0</v>
      </c>
      <c r="T140" s="31" t="b">
        <f>IF(ISBLANK($R50),VLOOKUP($G140,$H$217:T$220,T$99,FALSE),AND(VLOOKUP($G140,$H$217:T$220,T$99,FALSE),($R50="yes")))</f>
        <v>0</v>
      </c>
      <c r="U140" s="31" t="b">
        <f>IF(ISBLANK($R50),VLOOKUP($G140,$H$217:U$220,U$99,FALSE),AND(VLOOKUP($G140,$H$217:U$220,U$99,FALSE),($R50="yes")))</f>
        <v>0</v>
      </c>
      <c r="V140" s="31" t="b">
        <f>VLOOKUP($G140,$H$217:V$220,V$99,FALSE)</f>
        <v>0</v>
      </c>
      <c r="W140" s="31" t="b">
        <f>IF(ISBLANK($V50),VLOOKUP($G140,$H$217:W$220,W$99,FALSE),AND(VLOOKUP($G140,$H$217:W$220,W$99,FALSE),($V50="yes")))</f>
        <v>0</v>
      </c>
      <c r="X140" s="31" t="b">
        <f>IF(ISBLANK($V50),VLOOKUP($G140,$H$217:X$220,X$99,FALSE),AND(VLOOKUP($G140,$H$217:X$220,X$99,FALSE),($V50="yes")))</f>
        <v>0</v>
      </c>
      <c r="Y140" s="31" t="b">
        <f>VLOOKUP($G140,$H$217:Y$220,Y$99,FALSE)</f>
        <v>0</v>
      </c>
      <c r="Z140" s="31" t="b">
        <f>IF(ISBLANK($Y50),VLOOKUP($G140,$H$217:Z$220,Z$99,FALSE),AND(VLOOKUP($G140,$H$217:Z$220,Z$99,FALSE),($Y50="yes")))</f>
        <v>0</v>
      </c>
      <c r="AA140" s="31" t="b">
        <f>IF(ISBLANK($Y50),VLOOKUP($G140,$H$217:AA$220,AA$99,FALSE),IF(ISBLANK($Z50),AND(VLOOKUP($G140,$H$217:AA$220,AA$99,FALSE),($Z50="yes")),AND(VLOOKUP($G140,$H$217:AA$220,AA$99,FALSE),($Z50="yes"),($Y50="yes"))))</f>
        <v>0</v>
      </c>
      <c r="AB140" s="31" t="b">
        <f>IF(ISBLANK($Y50),VLOOKUP($G140,$H$217:AB$220,AB$99,FALSE),AND(VLOOKUP($G140,$H$217:AB$220,AB$99,FALSE),($Y50="no")))</f>
        <v>0</v>
      </c>
      <c r="AC140" s="31" t="b">
        <f>IF(ISBLANK($Y50),VLOOKUP($G140,$H$217:AC$220,AC$99,FALSE),IF(ISBLANK($AB50),AND(VLOOKUP($G140,$H$217:AC$220,AC$99,FALSE),($Y50="no")),AND(VLOOKUP($G140,$H$217:AC$220,AC$99,FALSE),($Y50="no"),NOT(AU50))))</f>
        <v>0</v>
      </c>
      <c r="AD140" s="31" t="b">
        <f>IF(ISBLANK($Y50),VLOOKUP($G140,$H$217:AD$220,AD$99,FALSE),AND(VLOOKUP($G140,$H$217:AD$220,AD$99,FALSE),($Y50="no")))</f>
        <v>0</v>
      </c>
      <c r="AE140" s="31" t="b">
        <f>IF(ISBLANK($Y50),VLOOKUP($G140,$H$217:AE$220,AE$99,FALSE),AND(VLOOKUP($G140,$H$217:AE$220,AE$99,FALSE),($Y50="no"),($AD50&lt;&gt;"yes")))</f>
        <v>0</v>
      </c>
      <c r="AF140" s="31" t="b">
        <f>IF(ISBLANK($Y50),VLOOKUP($G140,$H$217:AF$220,AF$99,FALSE),AND(VLOOKUP($G140,$H$217:AF$220,AF$99,FALSE),($Y50="no"),($AD50="yes")))</f>
        <v>0</v>
      </c>
      <c r="AG140" s="31" t="b">
        <f>IF(ISBLANK($Y50),VLOOKUP($G140,$H$217:AG$220,AG$99,FALSE),AND(VLOOKUP($G140,$H$217:AG$220,AG$99,FALSE),($Y50="no"),($AD50="yes"),($AF50="Other")))</f>
        <v>0</v>
      </c>
      <c r="AH140" s="31" t="b">
        <f>IF(ISBLANK($Y50),VLOOKUP($G140,$H$217:AH$220,AH$99,FALSE),AND(VLOOKUP($G140,$H$217:AH$220,AH$99,FALSE),($Y50="no"),($AD50="yes")))</f>
        <v>0</v>
      </c>
      <c r="AI140" s="31" t="b">
        <f>IF(ISBLANK($Y50),VLOOKUP($G140,$H$217:AI$220,AI$99,FALSE),AND(VLOOKUP($G140,$H$217:AI$220,AI$99,FALSE),($Y50="no"),($AD50="yes"),($AH50="Other")))</f>
        <v>0</v>
      </c>
      <c r="AJ140" s="31" t="b">
        <f>IF(ISBLANK($Y50),VLOOKUP($G140,$H$217:AJ$220,AJ$99,FALSE),AND(VLOOKUP($G140,$H$217:AJ$220,AJ$99,FALSE),($Y50="no"),($AD50="yes"),($AH50="Other")))</f>
        <v>0</v>
      </c>
      <c r="AK140" s="31" t="b">
        <f>IF(ISBLANK($Y50),VLOOKUP($G140,$H$217:AK$220,AK$99,FALSE),AND(VLOOKUP($G140,$H$217:AK$220,AK$99,FALSE),($Y50="no"),($AD50="yes"),($AH50="Other")))</f>
        <v>0</v>
      </c>
      <c r="AL140" s="31" t="b">
        <f>IF(ISBLANK($Y50),VLOOKUP($G140,$H$217:AL$220,AL$99,FALSE),AND(VLOOKUP($G140,$H$217:AL$220,AL$99,FALSE),($Y50="no"),($AD50="yes"),($AH50="Other")))</f>
        <v>0</v>
      </c>
      <c r="AM140" s="31" t="b">
        <f>IF(ISBLANK($Y50),VLOOKUP($G140,$H$217:AM$220,AM$99,FALSE),AND(VLOOKUP($G140,$H$217:AM$220,AM$99,FALSE),($Y50="no"),($AD50="yes"),($AH50="Other")))</f>
        <v>0</v>
      </c>
      <c r="AN140" s="31" t="b">
        <f>IF(ISBLANK($Y50),VLOOKUP($G140,$H$217:AN$220,AN$99,FALSE),AND(VLOOKUP($G140,$H$217:AN$220,AN$99,FALSE),($Y50="no"),($AD50="yes"),($AH50="Other")))</f>
        <v>0</v>
      </c>
      <c r="AO140" s="31" t="b">
        <f>IF(ISBLANK($Y50),VLOOKUP($G140,$H$217:AO$220,AO$99,FALSE),AND(VLOOKUP($G140,$H$217:AO$220,AO$99,FALSE),($Y50="no"),($AD50="yes"),($AH50="Other")))</f>
        <v>0</v>
      </c>
      <c r="AP140" s="31" t="b">
        <f>IF(ISBLANK($Y50),VLOOKUP($G140,$H$217:AP$220,AP$99,FALSE),AND(VLOOKUP($G140,$H$217:AP$220,AP$99,FALSE),($Y50="no"),($AD50="yes"),($AH50="Other")))</f>
        <v>0</v>
      </c>
      <c r="AR140" s="3"/>
    </row>
    <row r="141" spans="7:44" ht="15">
      <c r="G141" s="30">
        <f t="shared" si="5"/>
        <v>0</v>
      </c>
      <c r="H141" s="30" t="b">
        <v>1</v>
      </c>
      <c r="I141" s="31" t="b">
        <f>VLOOKUP($G141,$H$217:I$220,I$99,FALSE)</f>
        <v>0</v>
      </c>
      <c r="J141" s="31" t="b">
        <f>VLOOKUP($G141,$H$217:J$220,J$99,FALSE)</f>
        <v>0</v>
      </c>
      <c r="K141" s="31" t="b">
        <f>VLOOKUP($G141,$H$217:K$220,K$99,FALSE)</f>
        <v>0</v>
      </c>
      <c r="L141" s="31" t="b">
        <f>VLOOKUP($G141,$H$217:L$220,L$99,FALSE)</f>
        <v>0</v>
      </c>
      <c r="M141" s="31" t="b">
        <f>VLOOKUP($G141,$H$217:M$220,M$99,FALSE)</f>
        <v>0</v>
      </c>
      <c r="N141" s="31" t="b">
        <f>VLOOKUP($G141,$H$217:N$220,N$99,FALSE)</f>
        <v>0</v>
      </c>
      <c r="O141" s="31" t="b">
        <f>VLOOKUP($G141,$H$217:O$220,O$99,FALSE)</f>
        <v>0</v>
      </c>
      <c r="P141" s="31" t="b">
        <f>VLOOKUP($G141,$H$217:P$220,P$99,FALSE)</f>
        <v>0</v>
      </c>
      <c r="Q141" s="31" t="b">
        <f>VLOOKUP($G141,$H$217:Q$220,Q$99,FALSE)</f>
        <v>0</v>
      </c>
      <c r="R141" s="31" t="b">
        <f>VLOOKUP($G141,$H$217:R$220,R$99,FALSE)</f>
        <v>0</v>
      </c>
      <c r="S141" s="31" t="b">
        <f>IF(ISBLANK($R51),VLOOKUP($G141,$H$217:S$220,S$99,FALSE),AND(VLOOKUP($G141,$H$217:S$220,S$99,FALSE),($R51="yes")))</f>
        <v>0</v>
      </c>
      <c r="T141" s="31" t="b">
        <f>IF(ISBLANK($R51),VLOOKUP($G141,$H$217:T$220,T$99,FALSE),AND(VLOOKUP($G141,$H$217:T$220,T$99,FALSE),($R51="yes")))</f>
        <v>0</v>
      </c>
      <c r="U141" s="31" t="b">
        <f>IF(ISBLANK($R51),VLOOKUP($G141,$H$217:U$220,U$99,FALSE),AND(VLOOKUP($G141,$H$217:U$220,U$99,FALSE),($R51="yes")))</f>
        <v>0</v>
      </c>
      <c r="V141" s="31" t="b">
        <f>VLOOKUP($G141,$H$217:V$220,V$99,FALSE)</f>
        <v>0</v>
      </c>
      <c r="W141" s="31" t="b">
        <f>IF(ISBLANK($V51),VLOOKUP($G141,$H$217:W$220,W$99,FALSE),AND(VLOOKUP($G141,$H$217:W$220,W$99,FALSE),($V51="yes")))</f>
        <v>0</v>
      </c>
      <c r="X141" s="31" t="b">
        <f>IF(ISBLANK($V51),VLOOKUP($G141,$H$217:X$220,X$99,FALSE),AND(VLOOKUP($G141,$H$217:X$220,X$99,FALSE),($V51="yes")))</f>
        <v>0</v>
      </c>
      <c r="Y141" s="31" t="b">
        <f>VLOOKUP($G141,$H$217:Y$220,Y$99,FALSE)</f>
        <v>0</v>
      </c>
      <c r="Z141" s="31" t="b">
        <f>IF(ISBLANK($Y51),VLOOKUP($G141,$H$217:Z$220,Z$99,FALSE),AND(VLOOKUP($G141,$H$217:Z$220,Z$99,FALSE),($Y51="yes")))</f>
        <v>0</v>
      </c>
      <c r="AA141" s="31" t="b">
        <f>IF(ISBLANK($Y51),VLOOKUP($G141,$H$217:AA$220,AA$99,FALSE),IF(ISBLANK($Z51),AND(VLOOKUP($G141,$H$217:AA$220,AA$99,FALSE),($Z51="yes")),AND(VLOOKUP($G141,$H$217:AA$220,AA$99,FALSE),($Z51="yes"),($Y51="yes"))))</f>
        <v>0</v>
      </c>
      <c r="AB141" s="31" t="b">
        <f>IF(ISBLANK($Y51),VLOOKUP($G141,$H$217:AB$220,AB$99,FALSE),AND(VLOOKUP($G141,$H$217:AB$220,AB$99,FALSE),($Y51="no")))</f>
        <v>0</v>
      </c>
      <c r="AC141" s="31" t="b">
        <f>IF(ISBLANK($Y51),VLOOKUP($G141,$H$217:AC$220,AC$99,FALSE),IF(ISBLANK($AB51),AND(VLOOKUP($G141,$H$217:AC$220,AC$99,FALSE),($Y51="no")),AND(VLOOKUP($G141,$H$217:AC$220,AC$99,FALSE),($Y51="no"),NOT(AU51))))</f>
        <v>0</v>
      </c>
      <c r="AD141" s="31" t="b">
        <f>IF(ISBLANK($Y51),VLOOKUP($G141,$H$217:AD$220,AD$99,FALSE),AND(VLOOKUP($G141,$H$217:AD$220,AD$99,FALSE),($Y51="no")))</f>
        <v>0</v>
      </c>
      <c r="AE141" s="31" t="b">
        <f>IF(ISBLANK($Y51),VLOOKUP($G141,$H$217:AE$220,AE$99,FALSE),AND(VLOOKUP($G141,$H$217:AE$220,AE$99,FALSE),($Y51="no"),($AD51&lt;&gt;"yes")))</f>
        <v>0</v>
      </c>
      <c r="AF141" s="31" t="b">
        <f>IF(ISBLANK($Y51),VLOOKUP($G141,$H$217:AF$220,AF$99,FALSE),AND(VLOOKUP($G141,$H$217:AF$220,AF$99,FALSE),($Y51="no"),($AD51="yes")))</f>
        <v>0</v>
      </c>
      <c r="AG141" s="31" t="b">
        <f>IF(ISBLANK($Y51),VLOOKUP($G141,$H$217:AG$220,AG$99,FALSE),AND(VLOOKUP($G141,$H$217:AG$220,AG$99,FALSE),($Y51="no"),($AD51="yes"),($AF51="Other")))</f>
        <v>0</v>
      </c>
      <c r="AH141" s="31" t="b">
        <f>IF(ISBLANK($Y51),VLOOKUP($G141,$H$217:AH$220,AH$99,FALSE),AND(VLOOKUP($G141,$H$217:AH$220,AH$99,FALSE),($Y51="no"),($AD51="yes")))</f>
        <v>0</v>
      </c>
      <c r="AI141" s="31" t="b">
        <f>IF(ISBLANK($Y51),VLOOKUP($G141,$H$217:AI$220,AI$99,FALSE),AND(VLOOKUP($G141,$H$217:AI$220,AI$99,FALSE),($Y51="no"),($AD51="yes"),($AH51="Other")))</f>
        <v>0</v>
      </c>
      <c r="AJ141" s="31" t="b">
        <f>IF(ISBLANK($Y51),VLOOKUP($G141,$H$217:AJ$220,AJ$99,FALSE),AND(VLOOKUP($G141,$H$217:AJ$220,AJ$99,FALSE),($Y51="no"),($AD51="yes"),($AH51="Other")))</f>
        <v>0</v>
      </c>
      <c r="AK141" s="31" t="b">
        <f>IF(ISBLANK($Y51),VLOOKUP($G141,$H$217:AK$220,AK$99,FALSE),AND(VLOOKUP($G141,$H$217:AK$220,AK$99,FALSE),($Y51="no"),($AD51="yes"),($AH51="Other")))</f>
        <v>0</v>
      </c>
      <c r="AL141" s="31" t="b">
        <f>IF(ISBLANK($Y51),VLOOKUP($G141,$H$217:AL$220,AL$99,FALSE),AND(VLOOKUP($G141,$H$217:AL$220,AL$99,FALSE),($Y51="no"),($AD51="yes"),($AH51="Other")))</f>
        <v>0</v>
      </c>
      <c r="AM141" s="31" t="b">
        <f>IF(ISBLANK($Y51),VLOOKUP($G141,$H$217:AM$220,AM$99,FALSE),AND(VLOOKUP($G141,$H$217:AM$220,AM$99,FALSE),($Y51="no"),($AD51="yes"),($AH51="Other")))</f>
        <v>0</v>
      </c>
      <c r="AN141" s="31" t="b">
        <f>IF(ISBLANK($Y51),VLOOKUP($G141,$H$217:AN$220,AN$99,FALSE),AND(VLOOKUP($G141,$H$217:AN$220,AN$99,FALSE),($Y51="no"),($AD51="yes"),($AH51="Other")))</f>
        <v>0</v>
      </c>
      <c r="AO141" s="31" t="b">
        <f>IF(ISBLANK($Y51),VLOOKUP($G141,$H$217:AO$220,AO$99,FALSE),AND(VLOOKUP($G141,$H$217:AO$220,AO$99,FALSE),($Y51="no"),($AD51="yes"),($AH51="Other")))</f>
        <v>0</v>
      </c>
      <c r="AP141" s="31" t="b">
        <f>IF(ISBLANK($Y51),VLOOKUP($G141,$H$217:AP$220,AP$99,FALSE),AND(VLOOKUP($G141,$H$217:AP$220,AP$99,FALSE),($Y51="no"),($AD51="yes"),($AH51="Other")))</f>
        <v>0</v>
      </c>
      <c r="AR141" s="3"/>
    </row>
    <row r="142" spans="7:44" ht="15">
      <c r="G142" s="30">
        <f t="shared" si="5"/>
        <v>0</v>
      </c>
      <c r="H142" s="30" t="b">
        <v>1</v>
      </c>
      <c r="I142" s="31" t="b">
        <f>VLOOKUP($G142,$H$217:I$220,I$99,FALSE)</f>
        <v>0</v>
      </c>
      <c r="J142" s="31" t="b">
        <f>VLOOKUP($G142,$H$217:J$220,J$99,FALSE)</f>
        <v>0</v>
      </c>
      <c r="K142" s="31" t="b">
        <f>VLOOKUP($G142,$H$217:K$220,K$99,FALSE)</f>
        <v>0</v>
      </c>
      <c r="L142" s="31" t="b">
        <f>VLOOKUP($G142,$H$217:L$220,L$99,FALSE)</f>
        <v>0</v>
      </c>
      <c r="M142" s="31" t="b">
        <f>VLOOKUP($G142,$H$217:M$220,M$99,FALSE)</f>
        <v>0</v>
      </c>
      <c r="N142" s="31" t="b">
        <f>VLOOKUP($G142,$H$217:N$220,N$99,FALSE)</f>
        <v>0</v>
      </c>
      <c r="O142" s="31" t="b">
        <f>VLOOKUP($G142,$H$217:O$220,O$99,FALSE)</f>
        <v>0</v>
      </c>
      <c r="P142" s="31" t="b">
        <f>VLOOKUP($G142,$H$217:P$220,P$99,FALSE)</f>
        <v>0</v>
      </c>
      <c r="Q142" s="31" t="b">
        <f>VLOOKUP($G142,$H$217:Q$220,Q$99,FALSE)</f>
        <v>0</v>
      </c>
      <c r="R142" s="31" t="b">
        <f>VLOOKUP($G142,$H$217:R$220,R$99,FALSE)</f>
        <v>0</v>
      </c>
      <c r="S142" s="31" t="b">
        <f>IF(ISBLANK($R52),VLOOKUP($G142,$H$217:S$220,S$99,FALSE),AND(VLOOKUP($G142,$H$217:S$220,S$99,FALSE),($R52="yes")))</f>
        <v>0</v>
      </c>
      <c r="T142" s="31" t="b">
        <f>IF(ISBLANK($R52),VLOOKUP($G142,$H$217:T$220,T$99,FALSE),AND(VLOOKUP($G142,$H$217:T$220,T$99,FALSE),($R52="yes")))</f>
        <v>0</v>
      </c>
      <c r="U142" s="31" t="b">
        <f>IF(ISBLANK($R52),VLOOKUP($G142,$H$217:U$220,U$99,FALSE),AND(VLOOKUP($G142,$H$217:U$220,U$99,FALSE),($R52="yes")))</f>
        <v>0</v>
      </c>
      <c r="V142" s="31" t="b">
        <f>VLOOKUP($G142,$H$217:V$220,V$99,FALSE)</f>
        <v>0</v>
      </c>
      <c r="W142" s="31" t="b">
        <f>IF(ISBLANK($V52),VLOOKUP($G142,$H$217:W$220,W$99,FALSE),AND(VLOOKUP($G142,$H$217:W$220,W$99,FALSE),($V52="yes")))</f>
        <v>0</v>
      </c>
      <c r="X142" s="31" t="b">
        <f>IF(ISBLANK($V52),VLOOKUP($G142,$H$217:X$220,X$99,FALSE),AND(VLOOKUP($G142,$H$217:X$220,X$99,FALSE),($V52="yes")))</f>
        <v>0</v>
      </c>
      <c r="Y142" s="31" t="b">
        <f>VLOOKUP($G142,$H$217:Y$220,Y$99,FALSE)</f>
        <v>0</v>
      </c>
      <c r="Z142" s="31" t="b">
        <f>IF(ISBLANK($Y52),VLOOKUP($G142,$H$217:Z$220,Z$99,FALSE),AND(VLOOKUP($G142,$H$217:Z$220,Z$99,FALSE),($Y52="yes")))</f>
        <v>0</v>
      </c>
      <c r="AA142" s="31" t="b">
        <f>IF(ISBLANK($Y52),VLOOKUP($G142,$H$217:AA$220,AA$99,FALSE),IF(ISBLANK($Z52),AND(VLOOKUP($G142,$H$217:AA$220,AA$99,FALSE),($Z52="yes")),AND(VLOOKUP($G142,$H$217:AA$220,AA$99,FALSE),($Z52="yes"),($Y52="yes"))))</f>
        <v>0</v>
      </c>
      <c r="AB142" s="31" t="b">
        <f>IF(ISBLANK($Y52),VLOOKUP($G142,$H$217:AB$220,AB$99,FALSE),AND(VLOOKUP($G142,$H$217:AB$220,AB$99,FALSE),($Y52="no")))</f>
        <v>0</v>
      </c>
      <c r="AC142" s="31" t="b">
        <f>IF(ISBLANK($Y52),VLOOKUP($G142,$H$217:AC$220,AC$99,FALSE),IF(ISBLANK($AB52),AND(VLOOKUP($G142,$H$217:AC$220,AC$99,FALSE),($Y52="no")),AND(VLOOKUP($G142,$H$217:AC$220,AC$99,FALSE),($Y52="no"),NOT(AU52))))</f>
        <v>0</v>
      </c>
      <c r="AD142" s="31" t="b">
        <f>IF(ISBLANK($Y52),VLOOKUP($G142,$H$217:AD$220,AD$99,FALSE),AND(VLOOKUP($G142,$H$217:AD$220,AD$99,FALSE),($Y52="no")))</f>
        <v>0</v>
      </c>
      <c r="AE142" s="31" t="b">
        <f>IF(ISBLANK($Y52),VLOOKUP($G142,$H$217:AE$220,AE$99,FALSE),AND(VLOOKUP($G142,$H$217:AE$220,AE$99,FALSE),($Y52="no"),($AD52&lt;&gt;"yes")))</f>
        <v>0</v>
      </c>
      <c r="AF142" s="31" t="b">
        <f>IF(ISBLANK($Y52),VLOOKUP($G142,$H$217:AF$220,AF$99,FALSE),AND(VLOOKUP($G142,$H$217:AF$220,AF$99,FALSE),($Y52="no"),($AD52="yes")))</f>
        <v>0</v>
      </c>
      <c r="AG142" s="31" t="b">
        <f>IF(ISBLANK($Y52),VLOOKUP($G142,$H$217:AG$220,AG$99,FALSE),AND(VLOOKUP($G142,$H$217:AG$220,AG$99,FALSE),($Y52="no"),($AD52="yes"),($AF52="Other")))</f>
        <v>0</v>
      </c>
      <c r="AH142" s="31" t="b">
        <f>IF(ISBLANK($Y52),VLOOKUP($G142,$H$217:AH$220,AH$99,FALSE),AND(VLOOKUP($G142,$H$217:AH$220,AH$99,FALSE),($Y52="no"),($AD52="yes")))</f>
        <v>0</v>
      </c>
      <c r="AI142" s="31" t="b">
        <f>IF(ISBLANK($Y52),VLOOKUP($G142,$H$217:AI$220,AI$99,FALSE),AND(VLOOKUP($G142,$H$217:AI$220,AI$99,FALSE),($Y52="no"),($AD52="yes"),($AH52="Other")))</f>
        <v>0</v>
      </c>
      <c r="AJ142" s="31" t="b">
        <f>IF(ISBLANK($Y52),VLOOKUP($G142,$H$217:AJ$220,AJ$99,FALSE),AND(VLOOKUP($G142,$H$217:AJ$220,AJ$99,FALSE),($Y52="no"),($AD52="yes"),($AH52="Other")))</f>
        <v>0</v>
      </c>
      <c r="AK142" s="31" t="b">
        <f>IF(ISBLANK($Y52),VLOOKUP($G142,$H$217:AK$220,AK$99,FALSE),AND(VLOOKUP($G142,$H$217:AK$220,AK$99,FALSE),($Y52="no"),($AD52="yes"),($AH52="Other")))</f>
        <v>0</v>
      </c>
      <c r="AL142" s="31" t="b">
        <f>IF(ISBLANK($Y52),VLOOKUP($G142,$H$217:AL$220,AL$99,FALSE),AND(VLOOKUP($G142,$H$217:AL$220,AL$99,FALSE),($Y52="no"),($AD52="yes"),($AH52="Other")))</f>
        <v>0</v>
      </c>
      <c r="AM142" s="31" t="b">
        <f>IF(ISBLANK($Y52),VLOOKUP($G142,$H$217:AM$220,AM$99,FALSE),AND(VLOOKUP($G142,$H$217:AM$220,AM$99,FALSE),($Y52="no"),($AD52="yes"),($AH52="Other")))</f>
        <v>0</v>
      </c>
      <c r="AN142" s="31" t="b">
        <f>IF(ISBLANK($Y52),VLOOKUP($G142,$H$217:AN$220,AN$99,FALSE),AND(VLOOKUP($G142,$H$217:AN$220,AN$99,FALSE),($Y52="no"),($AD52="yes"),($AH52="Other")))</f>
        <v>0</v>
      </c>
      <c r="AO142" s="31" t="b">
        <f>IF(ISBLANK($Y52),VLOOKUP($G142,$H$217:AO$220,AO$99,FALSE),AND(VLOOKUP($G142,$H$217:AO$220,AO$99,FALSE),($Y52="no"),($AD52="yes"),($AH52="Other")))</f>
        <v>0</v>
      </c>
      <c r="AP142" s="31" t="b">
        <f>IF(ISBLANK($Y52),VLOOKUP($G142,$H$217:AP$220,AP$99,FALSE),AND(VLOOKUP($G142,$H$217:AP$220,AP$99,FALSE),($Y52="no"),($AD52="yes"),($AH52="Other")))</f>
        <v>0</v>
      </c>
      <c r="AR142" s="3"/>
    </row>
    <row r="143" spans="7:44" ht="15">
      <c r="G143" s="30">
        <f t="shared" si="5"/>
        <v>0</v>
      </c>
      <c r="H143" s="30" t="b">
        <v>1</v>
      </c>
      <c r="I143" s="31" t="b">
        <f>VLOOKUP($G143,$H$217:I$220,I$99,FALSE)</f>
        <v>0</v>
      </c>
      <c r="J143" s="31" t="b">
        <f>VLOOKUP($G143,$H$217:J$220,J$99,FALSE)</f>
        <v>0</v>
      </c>
      <c r="K143" s="31" t="b">
        <f>VLOOKUP($G143,$H$217:K$220,K$99,FALSE)</f>
        <v>0</v>
      </c>
      <c r="L143" s="31" t="b">
        <f>VLOOKUP($G143,$H$217:L$220,L$99,FALSE)</f>
        <v>0</v>
      </c>
      <c r="M143" s="31" t="b">
        <f>VLOOKUP($G143,$H$217:M$220,M$99,FALSE)</f>
        <v>0</v>
      </c>
      <c r="N143" s="31" t="b">
        <f>VLOOKUP($G143,$H$217:N$220,N$99,FALSE)</f>
        <v>0</v>
      </c>
      <c r="O143" s="31" t="b">
        <f>VLOOKUP($G143,$H$217:O$220,O$99,FALSE)</f>
        <v>0</v>
      </c>
      <c r="P143" s="31" t="b">
        <f>VLOOKUP($G143,$H$217:P$220,P$99,FALSE)</f>
        <v>0</v>
      </c>
      <c r="Q143" s="31" t="b">
        <f>VLOOKUP($G143,$H$217:Q$220,Q$99,FALSE)</f>
        <v>0</v>
      </c>
      <c r="R143" s="31" t="b">
        <f>VLOOKUP($G143,$H$217:R$220,R$99,FALSE)</f>
        <v>0</v>
      </c>
      <c r="S143" s="31" t="b">
        <f>IF(ISBLANK($R53),VLOOKUP($G143,$H$217:S$220,S$99,FALSE),AND(VLOOKUP($G143,$H$217:S$220,S$99,FALSE),($R53="yes")))</f>
        <v>0</v>
      </c>
      <c r="T143" s="31" t="b">
        <f>IF(ISBLANK($R53),VLOOKUP($G143,$H$217:T$220,T$99,FALSE),AND(VLOOKUP($G143,$H$217:T$220,T$99,FALSE),($R53="yes")))</f>
        <v>0</v>
      </c>
      <c r="U143" s="31" t="b">
        <f>IF(ISBLANK($R53),VLOOKUP($G143,$H$217:U$220,U$99,FALSE),AND(VLOOKUP($G143,$H$217:U$220,U$99,FALSE),($R53="yes")))</f>
        <v>0</v>
      </c>
      <c r="V143" s="31" t="b">
        <f>VLOOKUP($G143,$H$217:V$220,V$99,FALSE)</f>
        <v>0</v>
      </c>
      <c r="W143" s="31" t="b">
        <f>IF(ISBLANK($V53),VLOOKUP($G143,$H$217:W$220,W$99,FALSE),AND(VLOOKUP($G143,$H$217:W$220,W$99,FALSE),($V53="yes")))</f>
        <v>0</v>
      </c>
      <c r="X143" s="31" t="b">
        <f>IF(ISBLANK($V53),VLOOKUP($G143,$H$217:X$220,X$99,FALSE),AND(VLOOKUP($G143,$H$217:X$220,X$99,FALSE),($V53="yes")))</f>
        <v>0</v>
      </c>
      <c r="Y143" s="31" t="b">
        <f>VLOOKUP($G143,$H$217:Y$220,Y$99,FALSE)</f>
        <v>0</v>
      </c>
      <c r="Z143" s="31" t="b">
        <f>IF(ISBLANK($Y53),VLOOKUP($G143,$H$217:Z$220,Z$99,FALSE),AND(VLOOKUP($G143,$H$217:Z$220,Z$99,FALSE),($Y53="yes")))</f>
        <v>0</v>
      </c>
      <c r="AA143" s="31" t="b">
        <f>IF(ISBLANK($Y53),VLOOKUP($G143,$H$217:AA$220,AA$99,FALSE),IF(ISBLANK($Z53),AND(VLOOKUP($G143,$H$217:AA$220,AA$99,FALSE),($Z53="yes")),AND(VLOOKUP($G143,$H$217:AA$220,AA$99,FALSE),($Z53="yes"),($Y53="yes"))))</f>
        <v>0</v>
      </c>
      <c r="AB143" s="31" t="b">
        <f>IF(ISBLANK($Y53),VLOOKUP($G143,$H$217:AB$220,AB$99,FALSE),AND(VLOOKUP($G143,$H$217:AB$220,AB$99,FALSE),($Y53="no")))</f>
        <v>0</v>
      </c>
      <c r="AC143" s="31" t="b">
        <f>IF(ISBLANK($Y53),VLOOKUP($G143,$H$217:AC$220,AC$99,FALSE),IF(ISBLANK($AB53),AND(VLOOKUP($G143,$H$217:AC$220,AC$99,FALSE),($Y53="no")),AND(VLOOKUP($G143,$H$217:AC$220,AC$99,FALSE),($Y53="no"),NOT(AU53))))</f>
        <v>0</v>
      </c>
      <c r="AD143" s="31" t="b">
        <f>IF(ISBLANK($Y53),VLOOKUP($G143,$H$217:AD$220,AD$99,FALSE),AND(VLOOKUP($G143,$H$217:AD$220,AD$99,FALSE),($Y53="no")))</f>
        <v>0</v>
      </c>
      <c r="AE143" s="31" t="b">
        <f>IF(ISBLANK($Y53),VLOOKUP($G143,$H$217:AE$220,AE$99,FALSE),AND(VLOOKUP($G143,$H$217:AE$220,AE$99,FALSE),($Y53="no"),($AD53&lt;&gt;"yes")))</f>
        <v>0</v>
      </c>
      <c r="AF143" s="31" t="b">
        <f>IF(ISBLANK($Y53),VLOOKUP($G143,$H$217:AF$220,AF$99,FALSE),AND(VLOOKUP($G143,$H$217:AF$220,AF$99,FALSE),($Y53="no"),($AD53="yes")))</f>
        <v>0</v>
      </c>
      <c r="AG143" s="31" t="b">
        <f>IF(ISBLANK($Y53),VLOOKUP($G143,$H$217:AG$220,AG$99,FALSE),AND(VLOOKUP($G143,$H$217:AG$220,AG$99,FALSE),($Y53="no"),($AD53="yes"),($AF53="Other")))</f>
        <v>0</v>
      </c>
      <c r="AH143" s="31" t="b">
        <f>IF(ISBLANK($Y53),VLOOKUP($G143,$H$217:AH$220,AH$99,FALSE),AND(VLOOKUP($G143,$H$217:AH$220,AH$99,FALSE),($Y53="no"),($AD53="yes")))</f>
        <v>0</v>
      </c>
      <c r="AI143" s="31" t="b">
        <f>IF(ISBLANK($Y53),VLOOKUP($G143,$H$217:AI$220,AI$99,FALSE),AND(VLOOKUP($G143,$H$217:AI$220,AI$99,FALSE),($Y53="no"),($AD53="yes"),($AH53="Other")))</f>
        <v>0</v>
      </c>
      <c r="AJ143" s="31" t="b">
        <f>IF(ISBLANK($Y53),VLOOKUP($G143,$H$217:AJ$220,AJ$99,FALSE),AND(VLOOKUP($G143,$H$217:AJ$220,AJ$99,FALSE),($Y53="no"),($AD53="yes"),($AH53="Other")))</f>
        <v>0</v>
      </c>
      <c r="AK143" s="31" t="b">
        <f>IF(ISBLANK($Y53),VLOOKUP($G143,$H$217:AK$220,AK$99,FALSE),AND(VLOOKUP($G143,$H$217:AK$220,AK$99,FALSE),($Y53="no"),($AD53="yes"),($AH53="Other")))</f>
        <v>0</v>
      </c>
      <c r="AL143" s="31" t="b">
        <f>IF(ISBLANK($Y53),VLOOKUP($G143,$H$217:AL$220,AL$99,FALSE),AND(VLOOKUP($G143,$H$217:AL$220,AL$99,FALSE),($Y53="no"),($AD53="yes"),($AH53="Other")))</f>
        <v>0</v>
      </c>
      <c r="AM143" s="31" t="b">
        <f>IF(ISBLANK($Y53),VLOOKUP($G143,$H$217:AM$220,AM$99,FALSE),AND(VLOOKUP($G143,$H$217:AM$220,AM$99,FALSE),($Y53="no"),($AD53="yes"),($AH53="Other")))</f>
        <v>0</v>
      </c>
      <c r="AN143" s="31" t="b">
        <f>IF(ISBLANK($Y53),VLOOKUP($G143,$H$217:AN$220,AN$99,FALSE),AND(VLOOKUP($G143,$H$217:AN$220,AN$99,FALSE),($Y53="no"),($AD53="yes"),($AH53="Other")))</f>
        <v>0</v>
      </c>
      <c r="AO143" s="31" t="b">
        <f>IF(ISBLANK($Y53),VLOOKUP($G143,$H$217:AO$220,AO$99,FALSE),AND(VLOOKUP($G143,$H$217:AO$220,AO$99,FALSE),($Y53="no"),($AD53="yes"),($AH53="Other")))</f>
        <v>0</v>
      </c>
      <c r="AP143" s="31" t="b">
        <f>IF(ISBLANK($Y53),VLOOKUP($G143,$H$217:AP$220,AP$99,FALSE),AND(VLOOKUP($G143,$H$217:AP$220,AP$99,FALSE),($Y53="no"),($AD53="yes"),($AH53="Other")))</f>
        <v>0</v>
      </c>
      <c r="AR143" s="3"/>
    </row>
    <row r="144" spans="7:44" ht="15">
      <c r="G144" s="30">
        <f t="shared" si="5"/>
        <v>0</v>
      </c>
      <c r="H144" s="30" t="b">
        <v>1</v>
      </c>
      <c r="I144" s="31" t="b">
        <f>VLOOKUP($G144,$H$217:I$220,I$99,FALSE)</f>
        <v>0</v>
      </c>
      <c r="J144" s="31" t="b">
        <f>VLOOKUP($G144,$H$217:J$220,J$99,FALSE)</f>
        <v>0</v>
      </c>
      <c r="K144" s="31" t="b">
        <f>VLOOKUP($G144,$H$217:K$220,K$99,FALSE)</f>
        <v>0</v>
      </c>
      <c r="L144" s="31" t="b">
        <f>VLOOKUP($G144,$H$217:L$220,L$99,FALSE)</f>
        <v>0</v>
      </c>
      <c r="M144" s="31" t="b">
        <f>VLOOKUP($G144,$H$217:M$220,M$99,FALSE)</f>
        <v>0</v>
      </c>
      <c r="N144" s="31" t="b">
        <f>VLOOKUP($G144,$H$217:N$220,N$99,FALSE)</f>
        <v>0</v>
      </c>
      <c r="O144" s="31" t="b">
        <f>VLOOKUP($G144,$H$217:O$220,O$99,FALSE)</f>
        <v>0</v>
      </c>
      <c r="P144" s="31" t="b">
        <f>VLOOKUP($G144,$H$217:P$220,P$99,FALSE)</f>
        <v>0</v>
      </c>
      <c r="Q144" s="31" t="b">
        <f>VLOOKUP($G144,$H$217:Q$220,Q$99,FALSE)</f>
        <v>0</v>
      </c>
      <c r="R144" s="31" t="b">
        <f>VLOOKUP($G144,$H$217:R$220,R$99,FALSE)</f>
        <v>0</v>
      </c>
      <c r="S144" s="31" t="b">
        <f>IF(ISBLANK($R54),VLOOKUP($G144,$H$217:S$220,S$99,FALSE),AND(VLOOKUP($G144,$H$217:S$220,S$99,FALSE),($R54="yes")))</f>
        <v>0</v>
      </c>
      <c r="T144" s="31" t="b">
        <f>IF(ISBLANK($R54),VLOOKUP($G144,$H$217:T$220,T$99,FALSE),AND(VLOOKUP($G144,$H$217:T$220,T$99,FALSE),($R54="yes")))</f>
        <v>0</v>
      </c>
      <c r="U144" s="31" t="b">
        <f>IF(ISBLANK($R54),VLOOKUP($G144,$H$217:U$220,U$99,FALSE),AND(VLOOKUP($G144,$H$217:U$220,U$99,FALSE),($R54="yes")))</f>
        <v>0</v>
      </c>
      <c r="V144" s="31" t="b">
        <f>VLOOKUP($G144,$H$217:V$220,V$99,FALSE)</f>
        <v>0</v>
      </c>
      <c r="W144" s="31" t="b">
        <f>IF(ISBLANK($V54),VLOOKUP($G144,$H$217:W$220,W$99,FALSE),AND(VLOOKUP($G144,$H$217:W$220,W$99,FALSE),($V54="yes")))</f>
        <v>0</v>
      </c>
      <c r="X144" s="31" t="b">
        <f>IF(ISBLANK($V54),VLOOKUP($G144,$H$217:X$220,X$99,FALSE),AND(VLOOKUP($G144,$H$217:X$220,X$99,FALSE),($V54="yes")))</f>
        <v>0</v>
      </c>
      <c r="Y144" s="31" t="b">
        <f>VLOOKUP($G144,$H$217:Y$220,Y$99,FALSE)</f>
        <v>0</v>
      </c>
      <c r="Z144" s="31" t="b">
        <f>IF(ISBLANK($Y54),VLOOKUP($G144,$H$217:Z$220,Z$99,FALSE),AND(VLOOKUP($G144,$H$217:Z$220,Z$99,FALSE),($Y54="yes")))</f>
        <v>0</v>
      </c>
      <c r="AA144" s="31" t="b">
        <f>IF(ISBLANK($Y54),VLOOKUP($G144,$H$217:AA$220,AA$99,FALSE),IF(ISBLANK($Z54),AND(VLOOKUP($G144,$H$217:AA$220,AA$99,FALSE),($Z54="yes")),AND(VLOOKUP($G144,$H$217:AA$220,AA$99,FALSE),($Z54="yes"),($Y54="yes"))))</f>
        <v>0</v>
      </c>
      <c r="AB144" s="31" t="b">
        <f>IF(ISBLANK($Y54),VLOOKUP($G144,$H$217:AB$220,AB$99,FALSE),AND(VLOOKUP($G144,$H$217:AB$220,AB$99,FALSE),($Y54="no")))</f>
        <v>0</v>
      </c>
      <c r="AC144" s="31" t="b">
        <f>IF(ISBLANK($Y54),VLOOKUP($G144,$H$217:AC$220,AC$99,FALSE),IF(ISBLANK($AB54),AND(VLOOKUP($G144,$H$217:AC$220,AC$99,FALSE),($Y54="no")),AND(VLOOKUP($G144,$H$217:AC$220,AC$99,FALSE),($Y54="no"),NOT(AU54))))</f>
        <v>0</v>
      </c>
      <c r="AD144" s="31" t="b">
        <f>IF(ISBLANK($Y54),VLOOKUP($G144,$H$217:AD$220,AD$99,FALSE),AND(VLOOKUP($G144,$H$217:AD$220,AD$99,FALSE),($Y54="no")))</f>
        <v>0</v>
      </c>
      <c r="AE144" s="31" t="b">
        <f>IF(ISBLANK($Y54),VLOOKUP($G144,$H$217:AE$220,AE$99,FALSE),AND(VLOOKUP($G144,$H$217:AE$220,AE$99,FALSE),($Y54="no"),($AD54&lt;&gt;"yes")))</f>
        <v>0</v>
      </c>
      <c r="AF144" s="31" t="b">
        <f>IF(ISBLANK($Y54),VLOOKUP($G144,$H$217:AF$220,AF$99,FALSE),AND(VLOOKUP($G144,$H$217:AF$220,AF$99,FALSE),($Y54="no"),($AD54="yes")))</f>
        <v>0</v>
      </c>
      <c r="AG144" s="31" t="b">
        <f>IF(ISBLANK($Y54),VLOOKUP($G144,$H$217:AG$220,AG$99,FALSE),AND(VLOOKUP($G144,$H$217:AG$220,AG$99,FALSE),($Y54="no"),($AD54="yes"),($AF54="Other")))</f>
        <v>0</v>
      </c>
      <c r="AH144" s="31" t="b">
        <f>IF(ISBLANK($Y54),VLOOKUP($G144,$H$217:AH$220,AH$99,FALSE),AND(VLOOKUP($G144,$H$217:AH$220,AH$99,FALSE),($Y54="no"),($AD54="yes")))</f>
        <v>0</v>
      </c>
      <c r="AI144" s="31" t="b">
        <f>IF(ISBLANK($Y54),VLOOKUP($G144,$H$217:AI$220,AI$99,FALSE),AND(VLOOKUP($G144,$H$217:AI$220,AI$99,FALSE),($Y54="no"),($AD54="yes"),($AH54="Other")))</f>
        <v>0</v>
      </c>
      <c r="AJ144" s="31" t="b">
        <f>IF(ISBLANK($Y54),VLOOKUP($G144,$H$217:AJ$220,AJ$99,FALSE),AND(VLOOKUP($G144,$H$217:AJ$220,AJ$99,FALSE),($Y54="no"),($AD54="yes"),($AH54="Other")))</f>
        <v>0</v>
      </c>
      <c r="AK144" s="31" t="b">
        <f>IF(ISBLANK($Y54),VLOOKUP($G144,$H$217:AK$220,AK$99,FALSE),AND(VLOOKUP($G144,$H$217:AK$220,AK$99,FALSE),($Y54="no"),($AD54="yes"),($AH54="Other")))</f>
        <v>0</v>
      </c>
      <c r="AL144" s="31" t="b">
        <f>IF(ISBLANK($Y54),VLOOKUP($G144,$H$217:AL$220,AL$99,FALSE),AND(VLOOKUP($G144,$H$217:AL$220,AL$99,FALSE),($Y54="no"),($AD54="yes"),($AH54="Other")))</f>
        <v>0</v>
      </c>
      <c r="AM144" s="31" t="b">
        <f>IF(ISBLANK($Y54),VLOOKUP($G144,$H$217:AM$220,AM$99,FALSE),AND(VLOOKUP($G144,$H$217:AM$220,AM$99,FALSE),($Y54="no"),($AD54="yes"),($AH54="Other")))</f>
        <v>0</v>
      </c>
      <c r="AN144" s="31" t="b">
        <f>IF(ISBLANK($Y54),VLOOKUP($G144,$H$217:AN$220,AN$99,FALSE),AND(VLOOKUP($G144,$H$217:AN$220,AN$99,FALSE),($Y54="no"),($AD54="yes"),($AH54="Other")))</f>
        <v>0</v>
      </c>
      <c r="AO144" s="31" t="b">
        <f>IF(ISBLANK($Y54),VLOOKUP($G144,$H$217:AO$220,AO$99,FALSE),AND(VLOOKUP($G144,$H$217:AO$220,AO$99,FALSE),($Y54="no"),($AD54="yes"),($AH54="Other")))</f>
        <v>0</v>
      </c>
      <c r="AP144" s="31" t="b">
        <f>IF(ISBLANK($Y54),VLOOKUP($G144,$H$217:AP$220,AP$99,FALSE),AND(VLOOKUP($G144,$H$217:AP$220,AP$99,FALSE),($Y54="no"),($AD54="yes"),($AH54="Other")))</f>
        <v>0</v>
      </c>
      <c r="AR144" s="3"/>
    </row>
    <row r="145" spans="7:44" ht="15">
      <c r="G145" s="30">
        <f t="shared" si="5"/>
        <v>0</v>
      </c>
      <c r="H145" s="30" t="b">
        <v>1</v>
      </c>
      <c r="I145" s="31" t="b">
        <f>VLOOKUP($G145,$H$217:I$220,I$99,FALSE)</f>
        <v>0</v>
      </c>
      <c r="J145" s="31" t="b">
        <f>VLOOKUP($G145,$H$217:J$220,J$99,FALSE)</f>
        <v>0</v>
      </c>
      <c r="K145" s="31" t="b">
        <f>VLOOKUP($G145,$H$217:K$220,K$99,FALSE)</f>
        <v>0</v>
      </c>
      <c r="L145" s="31" t="b">
        <f>VLOOKUP($G145,$H$217:L$220,L$99,FALSE)</f>
        <v>0</v>
      </c>
      <c r="M145" s="31" t="b">
        <f>VLOOKUP($G145,$H$217:M$220,M$99,FALSE)</f>
        <v>0</v>
      </c>
      <c r="N145" s="31" t="b">
        <f>VLOOKUP($G145,$H$217:N$220,N$99,FALSE)</f>
        <v>0</v>
      </c>
      <c r="O145" s="31" t="b">
        <f>VLOOKUP($G145,$H$217:O$220,O$99,FALSE)</f>
        <v>0</v>
      </c>
      <c r="P145" s="31" t="b">
        <f>VLOOKUP($G145,$H$217:P$220,P$99,FALSE)</f>
        <v>0</v>
      </c>
      <c r="Q145" s="31" t="b">
        <f>VLOOKUP($G145,$H$217:Q$220,Q$99,FALSE)</f>
        <v>0</v>
      </c>
      <c r="R145" s="31" t="b">
        <f>VLOOKUP($G145,$H$217:R$220,R$99,FALSE)</f>
        <v>0</v>
      </c>
      <c r="S145" s="31" t="b">
        <f>IF(ISBLANK($R55),VLOOKUP($G145,$H$217:S$220,S$99,FALSE),AND(VLOOKUP($G145,$H$217:S$220,S$99,FALSE),($R55="yes")))</f>
        <v>0</v>
      </c>
      <c r="T145" s="31" t="b">
        <f>IF(ISBLANK($R55),VLOOKUP($G145,$H$217:T$220,T$99,FALSE),AND(VLOOKUP($G145,$H$217:T$220,T$99,FALSE),($R55="yes")))</f>
        <v>0</v>
      </c>
      <c r="U145" s="31" t="b">
        <f>IF(ISBLANK($R55),VLOOKUP($G145,$H$217:U$220,U$99,FALSE),AND(VLOOKUP($G145,$H$217:U$220,U$99,FALSE),($R55="yes")))</f>
        <v>0</v>
      </c>
      <c r="V145" s="31" t="b">
        <f>VLOOKUP($G145,$H$217:V$220,V$99,FALSE)</f>
        <v>0</v>
      </c>
      <c r="W145" s="31" t="b">
        <f>IF(ISBLANK($V55),VLOOKUP($G145,$H$217:W$220,W$99,FALSE),AND(VLOOKUP($G145,$H$217:W$220,W$99,FALSE),($V55="yes")))</f>
        <v>0</v>
      </c>
      <c r="X145" s="31" t="b">
        <f>IF(ISBLANK($V55),VLOOKUP($G145,$H$217:X$220,X$99,FALSE),AND(VLOOKUP($G145,$H$217:X$220,X$99,FALSE),($V55="yes")))</f>
        <v>0</v>
      </c>
      <c r="Y145" s="31" t="b">
        <f>VLOOKUP($G145,$H$217:Y$220,Y$99,FALSE)</f>
        <v>0</v>
      </c>
      <c r="Z145" s="31" t="b">
        <f>IF(ISBLANK($Y55),VLOOKUP($G145,$H$217:Z$220,Z$99,FALSE),AND(VLOOKUP($G145,$H$217:Z$220,Z$99,FALSE),($Y55="yes")))</f>
        <v>0</v>
      </c>
      <c r="AA145" s="31" t="b">
        <f>IF(ISBLANK($Y55),VLOOKUP($G145,$H$217:AA$220,AA$99,FALSE),IF(ISBLANK($Z55),AND(VLOOKUP($G145,$H$217:AA$220,AA$99,FALSE),($Z55="yes")),AND(VLOOKUP($G145,$H$217:AA$220,AA$99,FALSE),($Z55="yes"),($Y55="yes"))))</f>
        <v>0</v>
      </c>
      <c r="AB145" s="31" t="b">
        <f>IF(ISBLANK($Y55),VLOOKUP($G145,$H$217:AB$220,AB$99,FALSE),AND(VLOOKUP($G145,$H$217:AB$220,AB$99,FALSE),($Y55="no")))</f>
        <v>0</v>
      </c>
      <c r="AC145" s="31" t="b">
        <f>IF(ISBLANK($Y55),VLOOKUP($G145,$H$217:AC$220,AC$99,FALSE),IF(ISBLANK($AB55),AND(VLOOKUP($G145,$H$217:AC$220,AC$99,FALSE),($Y55="no")),AND(VLOOKUP($G145,$H$217:AC$220,AC$99,FALSE),($Y55="no"),NOT(AU55))))</f>
        <v>0</v>
      </c>
      <c r="AD145" s="31" t="b">
        <f>IF(ISBLANK($Y55),VLOOKUP($G145,$H$217:AD$220,AD$99,FALSE),AND(VLOOKUP($G145,$H$217:AD$220,AD$99,FALSE),($Y55="no")))</f>
        <v>0</v>
      </c>
      <c r="AE145" s="31" t="b">
        <f>IF(ISBLANK($Y55),VLOOKUP($G145,$H$217:AE$220,AE$99,FALSE),AND(VLOOKUP($G145,$H$217:AE$220,AE$99,FALSE),($Y55="no"),($AD55&lt;&gt;"yes")))</f>
        <v>0</v>
      </c>
      <c r="AF145" s="31" t="b">
        <f>IF(ISBLANK($Y55),VLOOKUP($G145,$H$217:AF$220,AF$99,FALSE),AND(VLOOKUP($G145,$H$217:AF$220,AF$99,FALSE),($Y55="no"),($AD55="yes")))</f>
        <v>0</v>
      </c>
      <c r="AG145" s="31" t="b">
        <f>IF(ISBLANK($Y55),VLOOKUP($G145,$H$217:AG$220,AG$99,FALSE),AND(VLOOKUP($G145,$H$217:AG$220,AG$99,FALSE),($Y55="no"),($AD55="yes"),($AF55="Other")))</f>
        <v>0</v>
      </c>
      <c r="AH145" s="31" t="b">
        <f>IF(ISBLANK($Y55),VLOOKUP($G145,$H$217:AH$220,AH$99,FALSE),AND(VLOOKUP($G145,$H$217:AH$220,AH$99,FALSE),($Y55="no"),($AD55="yes")))</f>
        <v>0</v>
      </c>
      <c r="AI145" s="31" t="b">
        <f>IF(ISBLANK($Y55),VLOOKUP($G145,$H$217:AI$220,AI$99,FALSE),AND(VLOOKUP($G145,$H$217:AI$220,AI$99,FALSE),($Y55="no"),($AD55="yes"),($AH55="Other")))</f>
        <v>0</v>
      </c>
      <c r="AJ145" s="31" t="b">
        <f>IF(ISBLANK($Y55),VLOOKUP($G145,$H$217:AJ$220,AJ$99,FALSE),AND(VLOOKUP($G145,$H$217:AJ$220,AJ$99,FALSE),($Y55="no"),($AD55="yes"),($AH55="Other")))</f>
        <v>0</v>
      </c>
      <c r="AK145" s="31" t="b">
        <f>IF(ISBLANK($Y55),VLOOKUP($G145,$H$217:AK$220,AK$99,FALSE),AND(VLOOKUP($G145,$H$217:AK$220,AK$99,FALSE),($Y55="no"),($AD55="yes"),($AH55="Other")))</f>
        <v>0</v>
      </c>
      <c r="AL145" s="31" t="b">
        <f>IF(ISBLANK($Y55),VLOOKUP($G145,$H$217:AL$220,AL$99,FALSE),AND(VLOOKUP($G145,$H$217:AL$220,AL$99,FALSE),($Y55="no"),($AD55="yes"),($AH55="Other")))</f>
        <v>0</v>
      </c>
      <c r="AM145" s="31" t="b">
        <f>IF(ISBLANK($Y55),VLOOKUP($G145,$H$217:AM$220,AM$99,FALSE),AND(VLOOKUP($G145,$H$217:AM$220,AM$99,FALSE),($Y55="no"),($AD55="yes"),($AH55="Other")))</f>
        <v>0</v>
      </c>
      <c r="AN145" s="31" t="b">
        <f>IF(ISBLANK($Y55),VLOOKUP($G145,$H$217:AN$220,AN$99,FALSE),AND(VLOOKUP($G145,$H$217:AN$220,AN$99,FALSE),($Y55="no"),($AD55="yes"),($AH55="Other")))</f>
        <v>0</v>
      </c>
      <c r="AO145" s="31" t="b">
        <f>IF(ISBLANK($Y55),VLOOKUP($G145,$H$217:AO$220,AO$99,FALSE),AND(VLOOKUP($G145,$H$217:AO$220,AO$99,FALSE),($Y55="no"),($AD55="yes"),($AH55="Other")))</f>
        <v>0</v>
      </c>
      <c r="AP145" s="31" t="b">
        <f>IF(ISBLANK($Y55),VLOOKUP($G145,$H$217:AP$220,AP$99,FALSE),AND(VLOOKUP($G145,$H$217:AP$220,AP$99,FALSE),($Y55="no"),($AD55="yes"),($AH55="Other")))</f>
        <v>0</v>
      </c>
      <c r="AR145" s="3"/>
    </row>
    <row r="146" spans="7:44" ht="15">
      <c r="G146" s="30">
        <f t="shared" si="5"/>
        <v>0</v>
      </c>
      <c r="H146" s="30" t="b">
        <v>1</v>
      </c>
      <c r="I146" s="31" t="b">
        <f>VLOOKUP($G146,$H$217:I$220,I$99,FALSE)</f>
        <v>0</v>
      </c>
      <c r="J146" s="31" t="b">
        <f>VLOOKUP($G146,$H$217:J$220,J$99,FALSE)</f>
        <v>0</v>
      </c>
      <c r="K146" s="31" t="b">
        <f>VLOOKUP($G146,$H$217:K$220,K$99,FALSE)</f>
        <v>0</v>
      </c>
      <c r="L146" s="31" t="b">
        <f>VLOOKUP($G146,$H$217:L$220,L$99,FALSE)</f>
        <v>0</v>
      </c>
      <c r="M146" s="31" t="b">
        <f>VLOOKUP($G146,$H$217:M$220,M$99,FALSE)</f>
        <v>0</v>
      </c>
      <c r="N146" s="31" t="b">
        <f>VLOOKUP($G146,$H$217:N$220,N$99,FALSE)</f>
        <v>0</v>
      </c>
      <c r="O146" s="31" t="b">
        <f>VLOOKUP($G146,$H$217:O$220,O$99,FALSE)</f>
        <v>0</v>
      </c>
      <c r="P146" s="31" t="b">
        <f>VLOOKUP($G146,$H$217:P$220,P$99,FALSE)</f>
        <v>0</v>
      </c>
      <c r="Q146" s="31" t="b">
        <f>VLOOKUP($G146,$H$217:Q$220,Q$99,FALSE)</f>
        <v>0</v>
      </c>
      <c r="R146" s="31" t="b">
        <f>VLOOKUP($G146,$H$217:R$220,R$99,FALSE)</f>
        <v>0</v>
      </c>
      <c r="S146" s="31" t="b">
        <f>IF(ISBLANK($R56),VLOOKUP($G146,$H$217:S$220,S$99,FALSE),AND(VLOOKUP($G146,$H$217:S$220,S$99,FALSE),($R56="yes")))</f>
        <v>0</v>
      </c>
      <c r="T146" s="31" t="b">
        <f>IF(ISBLANK($R56),VLOOKUP($G146,$H$217:T$220,T$99,FALSE),AND(VLOOKUP($G146,$H$217:T$220,T$99,FALSE),($R56="yes")))</f>
        <v>0</v>
      </c>
      <c r="U146" s="31" t="b">
        <f>IF(ISBLANK($R56),VLOOKUP($G146,$H$217:U$220,U$99,FALSE),AND(VLOOKUP($G146,$H$217:U$220,U$99,FALSE),($R56="yes")))</f>
        <v>0</v>
      </c>
      <c r="V146" s="31" t="b">
        <f>VLOOKUP($G146,$H$217:V$220,V$99,FALSE)</f>
        <v>0</v>
      </c>
      <c r="W146" s="31" t="b">
        <f>IF(ISBLANK($V56),VLOOKUP($G146,$H$217:W$220,W$99,FALSE),AND(VLOOKUP($G146,$H$217:W$220,W$99,FALSE),($V56="yes")))</f>
        <v>0</v>
      </c>
      <c r="X146" s="31" t="b">
        <f>IF(ISBLANK($V56),VLOOKUP($G146,$H$217:X$220,X$99,FALSE),AND(VLOOKUP($G146,$H$217:X$220,X$99,FALSE),($V56="yes")))</f>
        <v>0</v>
      </c>
      <c r="Y146" s="31" t="b">
        <f>VLOOKUP($G146,$H$217:Y$220,Y$99,FALSE)</f>
        <v>0</v>
      </c>
      <c r="Z146" s="31" t="b">
        <f>IF(ISBLANK($Y56),VLOOKUP($G146,$H$217:Z$220,Z$99,FALSE),AND(VLOOKUP($G146,$H$217:Z$220,Z$99,FALSE),($Y56="yes")))</f>
        <v>0</v>
      </c>
      <c r="AA146" s="31" t="b">
        <f>IF(ISBLANK($Y56),VLOOKUP($G146,$H$217:AA$220,AA$99,FALSE),IF(ISBLANK($Z56),AND(VLOOKUP($G146,$H$217:AA$220,AA$99,FALSE),($Z56="yes")),AND(VLOOKUP($G146,$H$217:AA$220,AA$99,FALSE),($Z56="yes"),($Y56="yes"))))</f>
        <v>0</v>
      </c>
      <c r="AB146" s="31" t="b">
        <f>IF(ISBLANK($Y56),VLOOKUP($G146,$H$217:AB$220,AB$99,FALSE),AND(VLOOKUP($G146,$H$217:AB$220,AB$99,FALSE),($Y56="no")))</f>
        <v>0</v>
      </c>
      <c r="AC146" s="31" t="b">
        <f>IF(ISBLANK($Y56),VLOOKUP($G146,$H$217:AC$220,AC$99,FALSE),IF(ISBLANK($AB56),AND(VLOOKUP($G146,$H$217:AC$220,AC$99,FALSE),($Y56="no")),AND(VLOOKUP($G146,$H$217:AC$220,AC$99,FALSE),($Y56="no"),NOT(AU56))))</f>
        <v>0</v>
      </c>
      <c r="AD146" s="31" t="b">
        <f>IF(ISBLANK($Y56),VLOOKUP($G146,$H$217:AD$220,AD$99,FALSE),AND(VLOOKUP($G146,$H$217:AD$220,AD$99,FALSE),($Y56="no")))</f>
        <v>0</v>
      </c>
      <c r="AE146" s="31" t="b">
        <f>IF(ISBLANK($Y56),VLOOKUP($G146,$H$217:AE$220,AE$99,FALSE),AND(VLOOKUP($G146,$H$217:AE$220,AE$99,FALSE),($Y56="no"),($AD56&lt;&gt;"yes")))</f>
        <v>0</v>
      </c>
      <c r="AF146" s="31" t="b">
        <f>IF(ISBLANK($Y56),VLOOKUP($G146,$H$217:AF$220,AF$99,FALSE),AND(VLOOKUP($G146,$H$217:AF$220,AF$99,FALSE),($Y56="no"),($AD56="yes")))</f>
        <v>0</v>
      </c>
      <c r="AG146" s="31" t="b">
        <f>IF(ISBLANK($Y56),VLOOKUP($G146,$H$217:AG$220,AG$99,FALSE),AND(VLOOKUP($G146,$H$217:AG$220,AG$99,FALSE),($Y56="no"),($AD56="yes"),($AF56="Other")))</f>
        <v>0</v>
      </c>
      <c r="AH146" s="31" t="b">
        <f>IF(ISBLANK($Y56),VLOOKUP($G146,$H$217:AH$220,AH$99,FALSE),AND(VLOOKUP($G146,$H$217:AH$220,AH$99,FALSE),($Y56="no"),($AD56="yes")))</f>
        <v>0</v>
      </c>
      <c r="AI146" s="31" t="b">
        <f>IF(ISBLANK($Y56),VLOOKUP($G146,$H$217:AI$220,AI$99,FALSE),AND(VLOOKUP($G146,$H$217:AI$220,AI$99,FALSE),($Y56="no"),($AD56="yes"),($AH56="Other")))</f>
        <v>0</v>
      </c>
      <c r="AJ146" s="31" t="b">
        <f>IF(ISBLANK($Y56),VLOOKUP($G146,$H$217:AJ$220,AJ$99,FALSE),AND(VLOOKUP($G146,$H$217:AJ$220,AJ$99,FALSE),($Y56="no"),($AD56="yes"),($AH56="Other")))</f>
        <v>0</v>
      </c>
      <c r="AK146" s="31" t="b">
        <f>IF(ISBLANK($Y56),VLOOKUP($G146,$H$217:AK$220,AK$99,FALSE),AND(VLOOKUP($G146,$H$217:AK$220,AK$99,FALSE),($Y56="no"),($AD56="yes"),($AH56="Other")))</f>
        <v>0</v>
      </c>
      <c r="AL146" s="31" t="b">
        <f>IF(ISBLANK($Y56),VLOOKUP($G146,$H$217:AL$220,AL$99,FALSE),AND(VLOOKUP($G146,$H$217:AL$220,AL$99,FALSE),($Y56="no"),($AD56="yes"),($AH56="Other")))</f>
        <v>0</v>
      </c>
      <c r="AM146" s="31" t="b">
        <f>IF(ISBLANK($Y56),VLOOKUP($G146,$H$217:AM$220,AM$99,FALSE),AND(VLOOKUP($G146,$H$217:AM$220,AM$99,FALSE),($Y56="no"),($AD56="yes"),($AH56="Other")))</f>
        <v>0</v>
      </c>
      <c r="AN146" s="31" t="b">
        <f>IF(ISBLANK($Y56),VLOOKUP($G146,$H$217:AN$220,AN$99,FALSE),AND(VLOOKUP($G146,$H$217:AN$220,AN$99,FALSE),($Y56="no"),($AD56="yes"),($AH56="Other")))</f>
        <v>0</v>
      </c>
      <c r="AO146" s="31" t="b">
        <f>IF(ISBLANK($Y56),VLOOKUP($G146,$H$217:AO$220,AO$99,FALSE),AND(VLOOKUP($G146,$H$217:AO$220,AO$99,FALSE),($Y56="no"),($AD56="yes"),($AH56="Other")))</f>
        <v>0</v>
      </c>
      <c r="AP146" s="31" t="b">
        <f>IF(ISBLANK($Y56),VLOOKUP($G146,$H$217:AP$220,AP$99,FALSE),AND(VLOOKUP($G146,$H$217:AP$220,AP$99,FALSE),($Y56="no"),($AD56="yes"),($AH56="Other")))</f>
        <v>0</v>
      </c>
      <c r="AR146" s="3"/>
    </row>
    <row r="147" spans="7:44" ht="15">
      <c r="G147" s="30">
        <f t="shared" si="5"/>
        <v>0</v>
      </c>
      <c r="H147" s="30" t="b">
        <v>1</v>
      </c>
      <c r="I147" s="31" t="b">
        <f>VLOOKUP($G147,$H$217:I$220,I$99,FALSE)</f>
        <v>0</v>
      </c>
      <c r="J147" s="31" t="b">
        <f>VLOOKUP($G147,$H$217:J$220,J$99,FALSE)</f>
        <v>0</v>
      </c>
      <c r="K147" s="31" t="b">
        <f>VLOOKUP($G147,$H$217:K$220,K$99,FALSE)</f>
        <v>0</v>
      </c>
      <c r="L147" s="31" t="b">
        <f>VLOOKUP($G147,$H$217:L$220,L$99,FALSE)</f>
        <v>0</v>
      </c>
      <c r="M147" s="31" t="b">
        <f>VLOOKUP($G147,$H$217:M$220,M$99,FALSE)</f>
        <v>0</v>
      </c>
      <c r="N147" s="31" t="b">
        <f>VLOOKUP($G147,$H$217:N$220,N$99,FALSE)</f>
        <v>0</v>
      </c>
      <c r="O147" s="31" t="b">
        <f>VLOOKUP($G147,$H$217:O$220,O$99,FALSE)</f>
        <v>0</v>
      </c>
      <c r="P147" s="31" t="b">
        <f>VLOOKUP($G147,$H$217:P$220,P$99,FALSE)</f>
        <v>0</v>
      </c>
      <c r="Q147" s="31" t="b">
        <f>VLOOKUP($G147,$H$217:Q$220,Q$99,FALSE)</f>
        <v>0</v>
      </c>
      <c r="R147" s="31" t="b">
        <f>VLOOKUP($G147,$H$217:R$220,R$99,FALSE)</f>
        <v>0</v>
      </c>
      <c r="S147" s="31" t="b">
        <f>IF(ISBLANK($R57),VLOOKUP($G147,$H$217:S$220,S$99,FALSE),AND(VLOOKUP($G147,$H$217:S$220,S$99,FALSE),($R57="yes")))</f>
        <v>0</v>
      </c>
      <c r="T147" s="31" t="b">
        <f>IF(ISBLANK($R57),VLOOKUP($G147,$H$217:T$220,T$99,FALSE),AND(VLOOKUP($G147,$H$217:T$220,T$99,FALSE),($R57="yes")))</f>
        <v>0</v>
      </c>
      <c r="U147" s="31" t="b">
        <f>IF(ISBLANK($R57),VLOOKUP($G147,$H$217:U$220,U$99,FALSE),AND(VLOOKUP($G147,$H$217:U$220,U$99,FALSE),($R57="yes")))</f>
        <v>0</v>
      </c>
      <c r="V147" s="31" t="b">
        <f>VLOOKUP($G147,$H$217:V$220,V$99,FALSE)</f>
        <v>0</v>
      </c>
      <c r="W147" s="31" t="b">
        <f>IF(ISBLANK($V57),VLOOKUP($G147,$H$217:W$220,W$99,FALSE),AND(VLOOKUP($G147,$H$217:W$220,W$99,FALSE),($V57="yes")))</f>
        <v>0</v>
      </c>
      <c r="X147" s="31" t="b">
        <f>IF(ISBLANK($V57),VLOOKUP($G147,$H$217:X$220,X$99,FALSE),AND(VLOOKUP($G147,$H$217:X$220,X$99,FALSE),($V57="yes")))</f>
        <v>0</v>
      </c>
      <c r="Y147" s="31" t="b">
        <f>VLOOKUP($G147,$H$217:Y$220,Y$99,FALSE)</f>
        <v>0</v>
      </c>
      <c r="Z147" s="31" t="b">
        <f>IF(ISBLANK($Y57),VLOOKUP($G147,$H$217:Z$220,Z$99,FALSE),AND(VLOOKUP($G147,$H$217:Z$220,Z$99,FALSE),($Y57="yes")))</f>
        <v>0</v>
      </c>
      <c r="AA147" s="31" t="b">
        <f>IF(ISBLANK($Y57),VLOOKUP($G147,$H$217:AA$220,AA$99,FALSE),IF(ISBLANK($Z57),AND(VLOOKUP($G147,$H$217:AA$220,AA$99,FALSE),($Z57="yes")),AND(VLOOKUP($G147,$H$217:AA$220,AA$99,FALSE),($Z57="yes"),($Y57="yes"))))</f>
        <v>0</v>
      </c>
      <c r="AB147" s="31" t="b">
        <f>IF(ISBLANK($Y57),VLOOKUP($G147,$H$217:AB$220,AB$99,FALSE),AND(VLOOKUP($G147,$H$217:AB$220,AB$99,FALSE),($Y57="no")))</f>
        <v>0</v>
      </c>
      <c r="AC147" s="31" t="b">
        <f>IF(ISBLANK($Y57),VLOOKUP($G147,$H$217:AC$220,AC$99,FALSE),IF(ISBLANK($AB57),AND(VLOOKUP($G147,$H$217:AC$220,AC$99,FALSE),($Y57="no")),AND(VLOOKUP($G147,$H$217:AC$220,AC$99,FALSE),($Y57="no"),NOT(AU57))))</f>
        <v>0</v>
      </c>
      <c r="AD147" s="31" t="b">
        <f>IF(ISBLANK($Y57),VLOOKUP($G147,$H$217:AD$220,AD$99,FALSE),AND(VLOOKUP($G147,$H$217:AD$220,AD$99,FALSE),($Y57="no")))</f>
        <v>0</v>
      </c>
      <c r="AE147" s="31" t="b">
        <f>IF(ISBLANK($Y57),VLOOKUP($G147,$H$217:AE$220,AE$99,FALSE),AND(VLOOKUP($G147,$H$217:AE$220,AE$99,FALSE),($Y57="no"),($AD57&lt;&gt;"yes")))</f>
        <v>0</v>
      </c>
      <c r="AF147" s="31" t="b">
        <f>IF(ISBLANK($Y57),VLOOKUP($G147,$H$217:AF$220,AF$99,FALSE),AND(VLOOKUP($G147,$H$217:AF$220,AF$99,FALSE),($Y57="no"),($AD57="yes")))</f>
        <v>0</v>
      </c>
      <c r="AG147" s="31" t="b">
        <f>IF(ISBLANK($Y57),VLOOKUP($G147,$H$217:AG$220,AG$99,FALSE),AND(VLOOKUP($G147,$H$217:AG$220,AG$99,FALSE),($Y57="no"),($AD57="yes"),($AF57="Other")))</f>
        <v>0</v>
      </c>
      <c r="AH147" s="31" t="b">
        <f>IF(ISBLANK($Y57),VLOOKUP($G147,$H$217:AH$220,AH$99,FALSE),AND(VLOOKUP($G147,$H$217:AH$220,AH$99,FALSE),($Y57="no"),($AD57="yes")))</f>
        <v>0</v>
      </c>
      <c r="AI147" s="31" t="b">
        <f>IF(ISBLANK($Y57),VLOOKUP($G147,$H$217:AI$220,AI$99,FALSE),AND(VLOOKUP($G147,$H$217:AI$220,AI$99,FALSE),($Y57="no"),($AD57="yes"),($AH57="Other")))</f>
        <v>0</v>
      </c>
      <c r="AJ147" s="31" t="b">
        <f>IF(ISBLANK($Y57),VLOOKUP($G147,$H$217:AJ$220,AJ$99,FALSE),AND(VLOOKUP($G147,$H$217:AJ$220,AJ$99,FALSE),($Y57="no"),($AD57="yes"),($AH57="Other")))</f>
        <v>0</v>
      </c>
      <c r="AK147" s="31" t="b">
        <f>IF(ISBLANK($Y57),VLOOKUP($G147,$H$217:AK$220,AK$99,FALSE),AND(VLOOKUP($G147,$H$217:AK$220,AK$99,FALSE),($Y57="no"),($AD57="yes"),($AH57="Other")))</f>
        <v>0</v>
      </c>
      <c r="AL147" s="31" t="b">
        <f>IF(ISBLANK($Y57),VLOOKUP($G147,$H$217:AL$220,AL$99,FALSE),AND(VLOOKUP($G147,$H$217:AL$220,AL$99,FALSE),($Y57="no"),($AD57="yes"),($AH57="Other")))</f>
        <v>0</v>
      </c>
      <c r="AM147" s="31" t="b">
        <f>IF(ISBLANK($Y57),VLOOKUP($G147,$H$217:AM$220,AM$99,FALSE),AND(VLOOKUP($G147,$H$217:AM$220,AM$99,FALSE),($Y57="no"),($AD57="yes"),($AH57="Other")))</f>
        <v>0</v>
      </c>
      <c r="AN147" s="31" t="b">
        <f>IF(ISBLANK($Y57),VLOOKUP($G147,$H$217:AN$220,AN$99,FALSE),AND(VLOOKUP($G147,$H$217:AN$220,AN$99,FALSE),($Y57="no"),($AD57="yes"),($AH57="Other")))</f>
        <v>0</v>
      </c>
      <c r="AO147" s="31" t="b">
        <f>IF(ISBLANK($Y57),VLOOKUP($G147,$H$217:AO$220,AO$99,FALSE),AND(VLOOKUP($G147,$H$217:AO$220,AO$99,FALSE),($Y57="no"),($AD57="yes"),($AH57="Other")))</f>
        <v>0</v>
      </c>
      <c r="AP147" s="31" t="b">
        <f>IF(ISBLANK($Y57),VLOOKUP($G147,$H$217:AP$220,AP$99,FALSE),AND(VLOOKUP($G147,$H$217:AP$220,AP$99,FALSE),($Y57="no"),($AD57="yes"),($AH57="Other")))</f>
        <v>0</v>
      </c>
      <c r="AR147" s="3"/>
    </row>
    <row r="148" spans="7:44" ht="15">
      <c r="G148" s="30">
        <f t="shared" si="5"/>
        <v>0</v>
      </c>
      <c r="H148" s="30" t="b">
        <v>1</v>
      </c>
      <c r="I148" s="31" t="b">
        <f>VLOOKUP($G148,$H$217:I$220,I$99,FALSE)</f>
        <v>0</v>
      </c>
      <c r="J148" s="31" t="b">
        <f>VLOOKUP($G148,$H$217:J$220,J$99,FALSE)</f>
        <v>0</v>
      </c>
      <c r="K148" s="31" t="b">
        <f>VLOOKUP($G148,$H$217:K$220,K$99,FALSE)</f>
        <v>0</v>
      </c>
      <c r="L148" s="31" t="b">
        <f>VLOOKUP($G148,$H$217:L$220,L$99,FALSE)</f>
        <v>0</v>
      </c>
      <c r="M148" s="31" t="b">
        <f>VLOOKUP($G148,$H$217:M$220,M$99,FALSE)</f>
        <v>0</v>
      </c>
      <c r="N148" s="31" t="b">
        <f>VLOOKUP($G148,$H$217:N$220,N$99,FALSE)</f>
        <v>0</v>
      </c>
      <c r="O148" s="31" t="b">
        <f>VLOOKUP($G148,$H$217:O$220,O$99,FALSE)</f>
        <v>0</v>
      </c>
      <c r="P148" s="31" t="b">
        <f>VLOOKUP($G148,$H$217:P$220,P$99,FALSE)</f>
        <v>0</v>
      </c>
      <c r="Q148" s="31" t="b">
        <f>VLOOKUP($G148,$H$217:Q$220,Q$99,FALSE)</f>
        <v>0</v>
      </c>
      <c r="R148" s="31" t="b">
        <f>VLOOKUP($G148,$H$217:R$220,R$99,FALSE)</f>
        <v>0</v>
      </c>
      <c r="S148" s="31" t="b">
        <f>IF(ISBLANK($R58),VLOOKUP($G148,$H$217:S$220,S$99,FALSE),AND(VLOOKUP($G148,$H$217:S$220,S$99,FALSE),($R58="yes")))</f>
        <v>0</v>
      </c>
      <c r="T148" s="31" t="b">
        <f>IF(ISBLANK($R58),VLOOKUP($G148,$H$217:T$220,T$99,FALSE),AND(VLOOKUP($G148,$H$217:T$220,T$99,FALSE),($R58="yes")))</f>
        <v>0</v>
      </c>
      <c r="U148" s="31" t="b">
        <f>IF(ISBLANK($R58),VLOOKUP($G148,$H$217:U$220,U$99,FALSE),AND(VLOOKUP($G148,$H$217:U$220,U$99,FALSE),($R58="yes")))</f>
        <v>0</v>
      </c>
      <c r="V148" s="31" t="b">
        <f>VLOOKUP($G148,$H$217:V$220,V$99,FALSE)</f>
        <v>0</v>
      </c>
      <c r="W148" s="31" t="b">
        <f>IF(ISBLANK($V58),VLOOKUP($G148,$H$217:W$220,W$99,FALSE),AND(VLOOKUP($G148,$H$217:W$220,W$99,FALSE),($V58="yes")))</f>
        <v>0</v>
      </c>
      <c r="X148" s="31" t="b">
        <f>IF(ISBLANK($V58),VLOOKUP($G148,$H$217:X$220,X$99,FALSE),AND(VLOOKUP($G148,$H$217:X$220,X$99,FALSE),($V58="yes")))</f>
        <v>0</v>
      </c>
      <c r="Y148" s="31" t="b">
        <f>VLOOKUP($G148,$H$217:Y$220,Y$99,FALSE)</f>
        <v>0</v>
      </c>
      <c r="Z148" s="31" t="b">
        <f>IF(ISBLANK($Y58),VLOOKUP($G148,$H$217:Z$220,Z$99,FALSE),AND(VLOOKUP($G148,$H$217:Z$220,Z$99,FALSE),($Y58="yes")))</f>
        <v>0</v>
      </c>
      <c r="AA148" s="31" t="b">
        <f>IF(ISBLANK($Y58),VLOOKUP($G148,$H$217:AA$220,AA$99,FALSE),IF(ISBLANK($Z58),AND(VLOOKUP($G148,$H$217:AA$220,AA$99,FALSE),($Z58="yes")),AND(VLOOKUP($G148,$H$217:AA$220,AA$99,FALSE),($Z58="yes"),($Y58="yes"))))</f>
        <v>0</v>
      </c>
      <c r="AB148" s="31" t="b">
        <f>IF(ISBLANK($Y58),VLOOKUP($G148,$H$217:AB$220,AB$99,FALSE),AND(VLOOKUP($G148,$H$217:AB$220,AB$99,FALSE),($Y58="no")))</f>
        <v>0</v>
      </c>
      <c r="AC148" s="31" t="b">
        <f>IF(ISBLANK($Y58),VLOOKUP($G148,$H$217:AC$220,AC$99,FALSE),IF(ISBLANK($AB58),AND(VLOOKUP($G148,$H$217:AC$220,AC$99,FALSE),($Y58="no")),AND(VLOOKUP($G148,$H$217:AC$220,AC$99,FALSE),($Y58="no"),NOT(AU58))))</f>
        <v>0</v>
      </c>
      <c r="AD148" s="31" t="b">
        <f>IF(ISBLANK($Y58),VLOOKUP($G148,$H$217:AD$220,AD$99,FALSE),AND(VLOOKUP($G148,$H$217:AD$220,AD$99,FALSE),($Y58="no")))</f>
        <v>0</v>
      </c>
      <c r="AE148" s="31" t="b">
        <f>IF(ISBLANK($Y58),VLOOKUP($G148,$H$217:AE$220,AE$99,FALSE),AND(VLOOKUP($G148,$H$217:AE$220,AE$99,FALSE),($Y58="no"),($AD58&lt;&gt;"yes")))</f>
        <v>0</v>
      </c>
      <c r="AF148" s="31" t="b">
        <f>IF(ISBLANK($Y58),VLOOKUP($G148,$H$217:AF$220,AF$99,FALSE),AND(VLOOKUP($G148,$H$217:AF$220,AF$99,FALSE),($Y58="no"),($AD58="yes")))</f>
        <v>0</v>
      </c>
      <c r="AG148" s="31" t="b">
        <f>IF(ISBLANK($Y58),VLOOKUP($G148,$H$217:AG$220,AG$99,FALSE),AND(VLOOKUP($G148,$H$217:AG$220,AG$99,FALSE),($Y58="no"),($AD58="yes"),($AF58="Other")))</f>
        <v>0</v>
      </c>
      <c r="AH148" s="31" t="b">
        <f>IF(ISBLANK($Y58),VLOOKUP($G148,$H$217:AH$220,AH$99,FALSE),AND(VLOOKUP($G148,$H$217:AH$220,AH$99,FALSE),($Y58="no"),($AD58="yes")))</f>
        <v>0</v>
      </c>
      <c r="AI148" s="31" t="b">
        <f>IF(ISBLANK($Y58),VLOOKUP($G148,$H$217:AI$220,AI$99,FALSE),AND(VLOOKUP($G148,$H$217:AI$220,AI$99,FALSE),($Y58="no"),($AD58="yes"),($AH58="Other")))</f>
        <v>0</v>
      </c>
      <c r="AJ148" s="31" t="b">
        <f>IF(ISBLANK($Y58),VLOOKUP($G148,$H$217:AJ$220,AJ$99,FALSE),AND(VLOOKUP($G148,$H$217:AJ$220,AJ$99,FALSE),($Y58="no"),($AD58="yes"),($AH58="Other")))</f>
        <v>0</v>
      </c>
      <c r="AK148" s="31" t="b">
        <f>IF(ISBLANK($Y58),VLOOKUP($G148,$H$217:AK$220,AK$99,FALSE),AND(VLOOKUP($G148,$H$217:AK$220,AK$99,FALSE),($Y58="no"),($AD58="yes"),($AH58="Other")))</f>
        <v>0</v>
      </c>
      <c r="AL148" s="31" t="b">
        <f>IF(ISBLANK($Y58),VLOOKUP($G148,$H$217:AL$220,AL$99,FALSE),AND(VLOOKUP($G148,$H$217:AL$220,AL$99,FALSE),($Y58="no"),($AD58="yes"),($AH58="Other")))</f>
        <v>0</v>
      </c>
      <c r="AM148" s="31" t="b">
        <f>IF(ISBLANK($Y58),VLOOKUP($G148,$H$217:AM$220,AM$99,FALSE),AND(VLOOKUP($G148,$H$217:AM$220,AM$99,FALSE),($Y58="no"),($AD58="yes"),($AH58="Other")))</f>
        <v>0</v>
      </c>
      <c r="AN148" s="31" t="b">
        <f>IF(ISBLANK($Y58),VLOOKUP($G148,$H$217:AN$220,AN$99,FALSE),AND(VLOOKUP($G148,$H$217:AN$220,AN$99,FALSE),($Y58="no"),($AD58="yes"),($AH58="Other")))</f>
        <v>0</v>
      </c>
      <c r="AO148" s="31" t="b">
        <f>IF(ISBLANK($Y58),VLOOKUP($G148,$H$217:AO$220,AO$99,FALSE),AND(VLOOKUP($G148,$H$217:AO$220,AO$99,FALSE),($Y58="no"),($AD58="yes"),($AH58="Other")))</f>
        <v>0</v>
      </c>
      <c r="AP148" s="31" t="b">
        <f>IF(ISBLANK($Y58),VLOOKUP($G148,$H$217:AP$220,AP$99,FALSE),AND(VLOOKUP($G148,$H$217:AP$220,AP$99,FALSE),($Y58="no"),($AD58="yes"),($AH58="Other")))</f>
        <v>0</v>
      </c>
      <c r="AR148" s="3"/>
    </row>
    <row r="149" spans="7:44" ht="15">
      <c r="G149" s="30">
        <f t="shared" si="5"/>
        <v>0</v>
      </c>
      <c r="H149" s="30" t="b">
        <v>1</v>
      </c>
      <c r="I149" s="31" t="b">
        <f>VLOOKUP($G149,$H$217:I$220,I$99,FALSE)</f>
        <v>0</v>
      </c>
      <c r="J149" s="31" t="b">
        <f>VLOOKUP($G149,$H$217:J$220,J$99,FALSE)</f>
        <v>0</v>
      </c>
      <c r="K149" s="31" t="b">
        <f>VLOOKUP($G149,$H$217:K$220,K$99,FALSE)</f>
        <v>0</v>
      </c>
      <c r="L149" s="31" t="b">
        <f>VLOOKUP($G149,$H$217:L$220,L$99,FALSE)</f>
        <v>0</v>
      </c>
      <c r="M149" s="31" t="b">
        <f>VLOOKUP($G149,$H$217:M$220,M$99,FALSE)</f>
        <v>0</v>
      </c>
      <c r="N149" s="31" t="b">
        <f>VLOOKUP($G149,$H$217:N$220,N$99,FALSE)</f>
        <v>0</v>
      </c>
      <c r="O149" s="31" t="b">
        <f>VLOOKUP($G149,$H$217:O$220,O$99,FALSE)</f>
        <v>0</v>
      </c>
      <c r="P149" s="31" t="b">
        <f>VLOOKUP($G149,$H$217:P$220,P$99,FALSE)</f>
        <v>0</v>
      </c>
      <c r="Q149" s="31" t="b">
        <f>VLOOKUP($G149,$H$217:Q$220,Q$99,FALSE)</f>
        <v>0</v>
      </c>
      <c r="R149" s="31" t="b">
        <f>VLOOKUP($G149,$H$217:R$220,R$99,FALSE)</f>
        <v>0</v>
      </c>
      <c r="S149" s="31" t="b">
        <f>IF(ISBLANK($R59),VLOOKUP($G149,$H$217:S$220,S$99,FALSE),AND(VLOOKUP($G149,$H$217:S$220,S$99,FALSE),($R59="yes")))</f>
        <v>0</v>
      </c>
      <c r="T149" s="31" t="b">
        <f>IF(ISBLANK($R59),VLOOKUP($G149,$H$217:T$220,T$99,FALSE),AND(VLOOKUP($G149,$H$217:T$220,T$99,FALSE),($R59="yes")))</f>
        <v>0</v>
      </c>
      <c r="U149" s="31" t="b">
        <f>IF(ISBLANK($R59),VLOOKUP($G149,$H$217:U$220,U$99,FALSE),AND(VLOOKUP($G149,$H$217:U$220,U$99,FALSE),($R59="yes")))</f>
        <v>0</v>
      </c>
      <c r="V149" s="31" t="b">
        <f>VLOOKUP($G149,$H$217:V$220,V$99,FALSE)</f>
        <v>0</v>
      </c>
      <c r="W149" s="31" t="b">
        <f>IF(ISBLANK($V59),VLOOKUP($G149,$H$217:W$220,W$99,FALSE),AND(VLOOKUP($G149,$H$217:W$220,W$99,FALSE),($V59="yes")))</f>
        <v>0</v>
      </c>
      <c r="X149" s="31" t="b">
        <f>IF(ISBLANK($V59),VLOOKUP($G149,$H$217:X$220,X$99,FALSE),AND(VLOOKUP($G149,$H$217:X$220,X$99,FALSE),($V59="yes")))</f>
        <v>0</v>
      </c>
      <c r="Y149" s="31" t="b">
        <f>VLOOKUP($G149,$H$217:Y$220,Y$99,FALSE)</f>
        <v>0</v>
      </c>
      <c r="Z149" s="31" t="b">
        <f>IF(ISBLANK($Y59),VLOOKUP($G149,$H$217:Z$220,Z$99,FALSE),AND(VLOOKUP($G149,$H$217:Z$220,Z$99,FALSE),($Y59="yes")))</f>
        <v>0</v>
      </c>
      <c r="AA149" s="31" t="b">
        <f>IF(ISBLANK($Y59),VLOOKUP($G149,$H$217:AA$220,AA$99,FALSE),IF(ISBLANK($Z59),AND(VLOOKUP($G149,$H$217:AA$220,AA$99,FALSE),($Z59="yes")),AND(VLOOKUP($G149,$H$217:AA$220,AA$99,FALSE),($Z59="yes"),($Y59="yes"))))</f>
        <v>0</v>
      </c>
      <c r="AB149" s="31" t="b">
        <f>IF(ISBLANK($Y59),VLOOKUP($G149,$H$217:AB$220,AB$99,FALSE),AND(VLOOKUP($G149,$H$217:AB$220,AB$99,FALSE),($Y59="no")))</f>
        <v>0</v>
      </c>
      <c r="AC149" s="31" t="b">
        <f>IF(ISBLANK($Y59),VLOOKUP($G149,$H$217:AC$220,AC$99,FALSE),IF(ISBLANK($AB59),AND(VLOOKUP($G149,$H$217:AC$220,AC$99,FALSE),($Y59="no")),AND(VLOOKUP($G149,$H$217:AC$220,AC$99,FALSE),($Y59="no"),NOT(AU59))))</f>
        <v>0</v>
      </c>
      <c r="AD149" s="31" t="b">
        <f>IF(ISBLANK($Y59),VLOOKUP($G149,$H$217:AD$220,AD$99,FALSE),AND(VLOOKUP($G149,$H$217:AD$220,AD$99,FALSE),($Y59="no")))</f>
        <v>0</v>
      </c>
      <c r="AE149" s="31" t="b">
        <f>IF(ISBLANK($Y59),VLOOKUP($G149,$H$217:AE$220,AE$99,FALSE),AND(VLOOKUP($G149,$H$217:AE$220,AE$99,FALSE),($Y59="no"),($AD59&lt;&gt;"yes")))</f>
        <v>0</v>
      </c>
      <c r="AF149" s="31" t="b">
        <f>IF(ISBLANK($Y59),VLOOKUP($G149,$H$217:AF$220,AF$99,FALSE),AND(VLOOKUP($G149,$H$217:AF$220,AF$99,FALSE),($Y59="no"),($AD59="yes")))</f>
        <v>0</v>
      </c>
      <c r="AG149" s="31" t="b">
        <f>IF(ISBLANK($Y59),VLOOKUP($G149,$H$217:AG$220,AG$99,FALSE),AND(VLOOKUP($G149,$H$217:AG$220,AG$99,FALSE),($Y59="no"),($AD59="yes"),($AF59="Other")))</f>
        <v>0</v>
      </c>
      <c r="AH149" s="31" t="b">
        <f>IF(ISBLANK($Y59),VLOOKUP($G149,$H$217:AH$220,AH$99,FALSE),AND(VLOOKUP($G149,$H$217:AH$220,AH$99,FALSE),($Y59="no"),($AD59="yes")))</f>
        <v>0</v>
      </c>
      <c r="AI149" s="31" t="b">
        <f>IF(ISBLANK($Y59),VLOOKUP($G149,$H$217:AI$220,AI$99,FALSE),AND(VLOOKUP($G149,$H$217:AI$220,AI$99,FALSE),($Y59="no"),($AD59="yes"),($AH59="Other")))</f>
        <v>0</v>
      </c>
      <c r="AJ149" s="31" t="b">
        <f>IF(ISBLANK($Y59),VLOOKUP($G149,$H$217:AJ$220,AJ$99,FALSE),AND(VLOOKUP($G149,$H$217:AJ$220,AJ$99,FALSE),($Y59="no"),($AD59="yes"),($AH59="Other")))</f>
        <v>0</v>
      </c>
      <c r="AK149" s="31" t="b">
        <f>IF(ISBLANK($Y59),VLOOKUP($G149,$H$217:AK$220,AK$99,FALSE),AND(VLOOKUP($G149,$H$217:AK$220,AK$99,FALSE),($Y59="no"),($AD59="yes"),($AH59="Other")))</f>
        <v>0</v>
      </c>
      <c r="AL149" s="31" t="b">
        <f>IF(ISBLANK($Y59),VLOOKUP($G149,$H$217:AL$220,AL$99,FALSE),AND(VLOOKUP($G149,$H$217:AL$220,AL$99,FALSE),($Y59="no"),($AD59="yes"),($AH59="Other")))</f>
        <v>0</v>
      </c>
      <c r="AM149" s="31" t="b">
        <f>IF(ISBLANK($Y59),VLOOKUP($G149,$H$217:AM$220,AM$99,FALSE),AND(VLOOKUP($G149,$H$217:AM$220,AM$99,FALSE),($Y59="no"),($AD59="yes"),($AH59="Other")))</f>
        <v>0</v>
      </c>
      <c r="AN149" s="31" t="b">
        <f>IF(ISBLANK($Y59),VLOOKUP($G149,$H$217:AN$220,AN$99,FALSE),AND(VLOOKUP($G149,$H$217:AN$220,AN$99,FALSE),($Y59="no"),($AD59="yes"),($AH59="Other")))</f>
        <v>0</v>
      </c>
      <c r="AO149" s="31" t="b">
        <f>IF(ISBLANK($Y59),VLOOKUP($G149,$H$217:AO$220,AO$99,FALSE),AND(VLOOKUP($G149,$H$217:AO$220,AO$99,FALSE),($Y59="no"),($AD59="yes"),($AH59="Other")))</f>
        <v>0</v>
      </c>
      <c r="AP149" s="31" t="b">
        <f>IF(ISBLANK($Y59),VLOOKUP($G149,$H$217:AP$220,AP$99,FALSE),AND(VLOOKUP($G149,$H$217:AP$220,AP$99,FALSE),($Y59="no"),($AD59="yes"),($AH59="Other")))</f>
        <v>0</v>
      </c>
      <c r="AR149" s="3"/>
    </row>
    <row r="151" ht="15">
      <c r="D151" s="3" t="s">
        <v>435</v>
      </c>
    </row>
    <row r="152" spans="3:44" ht="15">
      <c r="C152" s="46" t="b">
        <f>NOT(ISBLANK(C10))</f>
        <v>0</v>
      </c>
      <c r="D152" s="46" t="b">
        <f>NOT(ISBLANK(D10))</f>
        <v>0</v>
      </c>
      <c r="G152" s="46" t="b">
        <f aca="true" t="shared" si="6" ref="G152:G157">NOT(ISBLANK(G10))</f>
        <v>0</v>
      </c>
      <c r="H152" s="46" t="b">
        <f>IF(H100,NOT(ISBLANK(H10)),IF(ISBLANK(H10),TRUE,FALSE))</f>
        <v>0</v>
      </c>
      <c r="I152" s="46" t="b">
        <f aca="true" t="shared" si="7" ref="I152:AP152">IF(I100,NOT(ISBLANK(I10)),IF(ISBLANK(I10),TRUE,FALSE))</f>
        <v>1</v>
      </c>
      <c r="J152" s="46" t="b">
        <f t="shared" si="7"/>
        <v>1</v>
      </c>
      <c r="K152" s="46" t="b">
        <f t="shared" si="7"/>
        <v>1</v>
      </c>
      <c r="L152" s="46" t="b">
        <f t="shared" si="7"/>
        <v>1</v>
      </c>
      <c r="M152" s="46" t="b">
        <f t="shared" si="7"/>
        <v>1</v>
      </c>
      <c r="N152" s="46" t="b">
        <f t="shared" si="7"/>
        <v>1</v>
      </c>
      <c r="O152" s="46" t="b">
        <f t="shared" si="7"/>
        <v>1</v>
      </c>
      <c r="P152" s="46" t="b">
        <f t="shared" si="7"/>
        <v>1</v>
      </c>
      <c r="Q152" s="46" t="b">
        <f t="shared" si="7"/>
        <v>1</v>
      </c>
      <c r="R152" s="46" t="b">
        <f t="shared" si="7"/>
        <v>1</v>
      </c>
      <c r="S152" s="46" t="b">
        <f t="shared" si="7"/>
        <v>1</v>
      </c>
      <c r="T152" s="46" t="b">
        <f t="shared" si="7"/>
        <v>1</v>
      </c>
      <c r="U152" s="46" t="b">
        <f t="shared" si="7"/>
        <v>1</v>
      </c>
      <c r="V152" s="46" t="b">
        <f t="shared" si="7"/>
        <v>1</v>
      </c>
      <c r="W152" s="46" t="b">
        <f t="shared" si="7"/>
        <v>1</v>
      </c>
      <c r="X152" s="46" t="b">
        <f t="shared" si="7"/>
        <v>1</v>
      </c>
      <c r="Y152" s="46" t="b">
        <f t="shared" si="7"/>
        <v>1</v>
      </c>
      <c r="Z152" s="46" t="b">
        <f t="shared" si="7"/>
        <v>1</v>
      </c>
      <c r="AA152" s="46" t="b">
        <v>1</v>
      </c>
      <c r="AB152" s="46" t="b">
        <f t="shared" si="7"/>
        <v>1</v>
      </c>
      <c r="AC152" s="46" t="b">
        <f t="shared" si="7"/>
        <v>1</v>
      </c>
      <c r="AD152" s="46" t="b">
        <f t="shared" si="7"/>
        <v>1</v>
      </c>
      <c r="AE152" s="46" t="b">
        <f t="shared" si="7"/>
        <v>1</v>
      </c>
      <c r="AF152" s="46" t="b">
        <f t="shared" si="7"/>
        <v>1</v>
      </c>
      <c r="AG152" s="46" t="b">
        <f t="shared" si="7"/>
        <v>1</v>
      </c>
      <c r="AH152" s="46" t="b">
        <f t="shared" si="7"/>
        <v>1</v>
      </c>
      <c r="AI152" s="46" t="b">
        <f t="shared" si="7"/>
        <v>1</v>
      </c>
      <c r="AJ152" s="46" t="b">
        <f t="shared" si="7"/>
        <v>1</v>
      </c>
      <c r="AK152" s="46" t="b">
        <f t="shared" si="7"/>
        <v>1</v>
      </c>
      <c r="AL152" s="46" t="b">
        <f t="shared" si="7"/>
        <v>1</v>
      </c>
      <c r="AM152" s="46" t="b">
        <f t="shared" si="7"/>
        <v>1</v>
      </c>
      <c r="AN152" s="46" t="b">
        <f t="shared" si="7"/>
        <v>1</v>
      </c>
      <c r="AO152" s="46" t="b">
        <f t="shared" si="7"/>
        <v>1</v>
      </c>
      <c r="AP152" s="46" t="b">
        <f t="shared" si="7"/>
        <v>1</v>
      </c>
      <c r="AR152" s="10" t="b">
        <f>IF(C152,AND(C152,NOT(AND(G152:AP152,D152))),AND(G152:AP152,D152))</f>
        <v>0</v>
      </c>
    </row>
    <row r="153" spans="3:44" ht="15">
      <c r="C153" s="46" t="b">
        <f aca="true" t="shared" si="8" ref="C153:D158">NOT(ISBLANK(C11))</f>
        <v>0</v>
      </c>
      <c r="D153" s="46" t="b">
        <f t="shared" si="8"/>
        <v>0</v>
      </c>
      <c r="G153" s="46" t="b">
        <f t="shared" si="6"/>
        <v>0</v>
      </c>
      <c r="H153" s="46" t="b">
        <f aca="true" t="shared" si="9" ref="H153:AP153">IF(H101,NOT(ISBLANK(H11)),IF(ISBLANK(H11),TRUE,FALSE))</f>
        <v>0</v>
      </c>
      <c r="I153" s="46" t="b">
        <f t="shared" si="9"/>
        <v>1</v>
      </c>
      <c r="J153" s="46" t="b">
        <f t="shared" si="9"/>
        <v>1</v>
      </c>
      <c r="K153" s="46" t="b">
        <f t="shared" si="9"/>
        <v>1</v>
      </c>
      <c r="L153" s="46" t="b">
        <f t="shared" si="9"/>
        <v>1</v>
      </c>
      <c r="M153" s="46" t="b">
        <f t="shared" si="9"/>
        <v>1</v>
      </c>
      <c r="N153" s="46" t="b">
        <f t="shared" si="9"/>
        <v>1</v>
      </c>
      <c r="O153" s="46" t="b">
        <f t="shared" si="9"/>
        <v>1</v>
      </c>
      <c r="P153" s="46" t="b">
        <f t="shared" si="9"/>
        <v>1</v>
      </c>
      <c r="Q153" s="46" t="b">
        <f t="shared" si="9"/>
        <v>1</v>
      </c>
      <c r="R153" s="46" t="b">
        <f t="shared" si="9"/>
        <v>1</v>
      </c>
      <c r="S153" s="46" t="b">
        <f t="shared" si="9"/>
        <v>1</v>
      </c>
      <c r="T153" s="46" t="b">
        <f t="shared" si="9"/>
        <v>1</v>
      </c>
      <c r="U153" s="46" t="b">
        <f t="shared" si="9"/>
        <v>1</v>
      </c>
      <c r="V153" s="46" t="b">
        <f t="shared" si="9"/>
        <v>1</v>
      </c>
      <c r="W153" s="46" t="b">
        <f t="shared" si="9"/>
        <v>1</v>
      </c>
      <c r="X153" s="46" t="b">
        <f t="shared" si="9"/>
        <v>1</v>
      </c>
      <c r="Y153" s="46" t="b">
        <f t="shared" si="9"/>
        <v>1</v>
      </c>
      <c r="Z153" s="46" t="b">
        <f t="shared" si="9"/>
        <v>1</v>
      </c>
      <c r="AA153" s="46" t="b">
        <v>1</v>
      </c>
      <c r="AB153" s="46" t="b">
        <f t="shared" si="9"/>
        <v>1</v>
      </c>
      <c r="AC153" s="46" t="b">
        <f t="shared" si="9"/>
        <v>1</v>
      </c>
      <c r="AD153" s="46" t="b">
        <f t="shared" si="9"/>
        <v>1</v>
      </c>
      <c r="AE153" s="46" t="b">
        <f t="shared" si="9"/>
        <v>1</v>
      </c>
      <c r="AF153" s="46" t="b">
        <f t="shared" si="9"/>
        <v>1</v>
      </c>
      <c r="AG153" s="46" t="b">
        <f t="shared" si="9"/>
        <v>1</v>
      </c>
      <c r="AH153" s="46" t="b">
        <f t="shared" si="9"/>
        <v>1</v>
      </c>
      <c r="AI153" s="46" t="b">
        <f t="shared" si="9"/>
        <v>1</v>
      </c>
      <c r="AJ153" s="46" t="b">
        <f t="shared" si="9"/>
        <v>1</v>
      </c>
      <c r="AK153" s="46" t="b">
        <f t="shared" si="9"/>
        <v>1</v>
      </c>
      <c r="AL153" s="46" t="b">
        <f t="shared" si="9"/>
        <v>1</v>
      </c>
      <c r="AM153" s="46" t="b">
        <f t="shared" si="9"/>
        <v>1</v>
      </c>
      <c r="AN153" s="46" t="b">
        <f t="shared" si="9"/>
        <v>1</v>
      </c>
      <c r="AO153" s="46" t="b">
        <f t="shared" si="9"/>
        <v>1</v>
      </c>
      <c r="AP153" s="46" t="b">
        <f t="shared" si="9"/>
        <v>1</v>
      </c>
      <c r="AR153" s="10" t="b">
        <f aca="true" t="shared" si="10" ref="AR153:AR201">IF(C153,AND(C153,NOT(AND(G153:AP153,D153))),AND(G153:AP153,D153))</f>
        <v>0</v>
      </c>
    </row>
    <row r="154" spans="3:44" ht="15">
      <c r="C154" s="46" t="b">
        <f t="shared" si="8"/>
        <v>0</v>
      </c>
      <c r="D154" s="46" t="b">
        <f t="shared" si="8"/>
        <v>0</v>
      </c>
      <c r="G154" s="46" t="b">
        <f t="shared" si="6"/>
        <v>0</v>
      </c>
      <c r="H154" s="46" t="b">
        <f aca="true" t="shared" si="11" ref="H154:AP154">IF(H102,NOT(ISBLANK(H12)),IF(ISBLANK(H12),TRUE,FALSE))</f>
        <v>0</v>
      </c>
      <c r="I154" s="46" t="b">
        <f t="shared" si="11"/>
        <v>1</v>
      </c>
      <c r="J154" s="46" t="b">
        <f t="shared" si="11"/>
        <v>1</v>
      </c>
      <c r="K154" s="46" t="b">
        <f t="shared" si="11"/>
        <v>1</v>
      </c>
      <c r="L154" s="46" t="b">
        <f t="shared" si="11"/>
        <v>1</v>
      </c>
      <c r="M154" s="46" t="b">
        <f t="shared" si="11"/>
        <v>1</v>
      </c>
      <c r="N154" s="46" t="b">
        <f t="shared" si="11"/>
        <v>1</v>
      </c>
      <c r="O154" s="46" t="b">
        <f t="shared" si="11"/>
        <v>1</v>
      </c>
      <c r="P154" s="46" t="b">
        <f t="shared" si="11"/>
        <v>1</v>
      </c>
      <c r="Q154" s="46" t="b">
        <f t="shared" si="11"/>
        <v>1</v>
      </c>
      <c r="R154" s="46" t="b">
        <f t="shared" si="11"/>
        <v>1</v>
      </c>
      <c r="S154" s="46" t="b">
        <f t="shared" si="11"/>
        <v>1</v>
      </c>
      <c r="T154" s="46" t="b">
        <f t="shared" si="11"/>
        <v>1</v>
      </c>
      <c r="U154" s="46" t="b">
        <f t="shared" si="11"/>
        <v>1</v>
      </c>
      <c r="V154" s="46" t="b">
        <f t="shared" si="11"/>
        <v>1</v>
      </c>
      <c r="W154" s="46" t="b">
        <f t="shared" si="11"/>
        <v>1</v>
      </c>
      <c r="X154" s="46" t="b">
        <f t="shared" si="11"/>
        <v>1</v>
      </c>
      <c r="Y154" s="46" t="b">
        <f t="shared" si="11"/>
        <v>1</v>
      </c>
      <c r="Z154" s="46" t="b">
        <f t="shared" si="11"/>
        <v>1</v>
      </c>
      <c r="AA154" s="46" t="b">
        <v>1</v>
      </c>
      <c r="AB154" s="46" t="b">
        <f t="shared" si="11"/>
        <v>1</v>
      </c>
      <c r="AC154" s="46" t="b">
        <f t="shared" si="11"/>
        <v>1</v>
      </c>
      <c r="AD154" s="46" t="b">
        <f t="shared" si="11"/>
        <v>1</v>
      </c>
      <c r="AE154" s="46" t="b">
        <f t="shared" si="11"/>
        <v>1</v>
      </c>
      <c r="AF154" s="46" t="b">
        <f t="shared" si="11"/>
        <v>1</v>
      </c>
      <c r="AG154" s="46" t="b">
        <f t="shared" si="11"/>
        <v>1</v>
      </c>
      <c r="AH154" s="46" t="b">
        <f t="shared" si="11"/>
        <v>1</v>
      </c>
      <c r="AI154" s="46" t="b">
        <f t="shared" si="11"/>
        <v>1</v>
      </c>
      <c r="AJ154" s="46" t="b">
        <f t="shared" si="11"/>
        <v>1</v>
      </c>
      <c r="AK154" s="46" t="b">
        <f t="shared" si="11"/>
        <v>1</v>
      </c>
      <c r="AL154" s="46" t="b">
        <f t="shared" si="11"/>
        <v>1</v>
      </c>
      <c r="AM154" s="46" t="b">
        <f t="shared" si="11"/>
        <v>1</v>
      </c>
      <c r="AN154" s="46" t="b">
        <f t="shared" si="11"/>
        <v>1</v>
      </c>
      <c r="AO154" s="46" t="b">
        <f t="shared" si="11"/>
        <v>1</v>
      </c>
      <c r="AP154" s="46" t="b">
        <f t="shared" si="11"/>
        <v>1</v>
      </c>
      <c r="AR154" s="10" t="b">
        <f t="shared" si="10"/>
        <v>0</v>
      </c>
    </row>
    <row r="155" spans="3:44" ht="15">
      <c r="C155" s="46" t="b">
        <f t="shared" si="8"/>
        <v>0</v>
      </c>
      <c r="D155" s="46" t="b">
        <f t="shared" si="8"/>
        <v>0</v>
      </c>
      <c r="G155" s="46" t="b">
        <f t="shared" si="6"/>
        <v>0</v>
      </c>
      <c r="H155" s="46" t="b">
        <f aca="true" t="shared" si="12" ref="H155:AP155">IF(H103,NOT(ISBLANK(H13)),IF(ISBLANK(H13),TRUE,FALSE))</f>
        <v>0</v>
      </c>
      <c r="I155" s="46" t="b">
        <f t="shared" si="12"/>
        <v>1</v>
      </c>
      <c r="J155" s="46" t="b">
        <f t="shared" si="12"/>
        <v>1</v>
      </c>
      <c r="K155" s="46" t="b">
        <f t="shared" si="12"/>
        <v>1</v>
      </c>
      <c r="L155" s="46" t="b">
        <f t="shared" si="12"/>
        <v>1</v>
      </c>
      <c r="M155" s="46" t="b">
        <f t="shared" si="12"/>
        <v>1</v>
      </c>
      <c r="N155" s="46" t="b">
        <f t="shared" si="12"/>
        <v>1</v>
      </c>
      <c r="O155" s="46" t="b">
        <f t="shared" si="12"/>
        <v>1</v>
      </c>
      <c r="P155" s="46" t="b">
        <f t="shared" si="12"/>
        <v>1</v>
      </c>
      <c r="Q155" s="46" t="b">
        <f t="shared" si="12"/>
        <v>1</v>
      </c>
      <c r="R155" s="46" t="b">
        <f t="shared" si="12"/>
        <v>1</v>
      </c>
      <c r="S155" s="46" t="b">
        <f t="shared" si="12"/>
        <v>1</v>
      </c>
      <c r="T155" s="46" t="b">
        <f t="shared" si="12"/>
        <v>1</v>
      </c>
      <c r="U155" s="46" t="b">
        <f t="shared" si="12"/>
        <v>1</v>
      </c>
      <c r="V155" s="46" t="b">
        <f t="shared" si="12"/>
        <v>1</v>
      </c>
      <c r="W155" s="46" t="b">
        <f t="shared" si="12"/>
        <v>1</v>
      </c>
      <c r="X155" s="46" t="b">
        <f t="shared" si="12"/>
        <v>1</v>
      </c>
      <c r="Y155" s="46" t="b">
        <f t="shared" si="12"/>
        <v>1</v>
      </c>
      <c r="Z155" s="46" t="b">
        <f t="shared" si="12"/>
        <v>1</v>
      </c>
      <c r="AA155" s="46" t="b">
        <v>1</v>
      </c>
      <c r="AB155" s="46" t="b">
        <f t="shared" si="12"/>
        <v>1</v>
      </c>
      <c r="AC155" s="46" t="b">
        <f t="shared" si="12"/>
        <v>1</v>
      </c>
      <c r="AD155" s="46" t="b">
        <f t="shared" si="12"/>
        <v>1</v>
      </c>
      <c r="AE155" s="46" t="b">
        <f t="shared" si="12"/>
        <v>1</v>
      </c>
      <c r="AF155" s="46" t="b">
        <f t="shared" si="12"/>
        <v>1</v>
      </c>
      <c r="AG155" s="46" t="b">
        <f t="shared" si="12"/>
        <v>1</v>
      </c>
      <c r="AH155" s="46" t="b">
        <f t="shared" si="12"/>
        <v>1</v>
      </c>
      <c r="AI155" s="46" t="b">
        <f t="shared" si="12"/>
        <v>1</v>
      </c>
      <c r="AJ155" s="46" t="b">
        <f t="shared" si="12"/>
        <v>1</v>
      </c>
      <c r="AK155" s="46" t="b">
        <f t="shared" si="12"/>
        <v>1</v>
      </c>
      <c r="AL155" s="46" t="b">
        <f t="shared" si="12"/>
        <v>1</v>
      </c>
      <c r="AM155" s="46" t="b">
        <f t="shared" si="12"/>
        <v>1</v>
      </c>
      <c r="AN155" s="46" t="b">
        <f t="shared" si="12"/>
        <v>1</v>
      </c>
      <c r="AO155" s="46" t="b">
        <f t="shared" si="12"/>
        <v>1</v>
      </c>
      <c r="AP155" s="46" t="b">
        <f t="shared" si="12"/>
        <v>1</v>
      </c>
      <c r="AR155" s="10" t="b">
        <f t="shared" si="10"/>
        <v>0</v>
      </c>
    </row>
    <row r="156" spans="3:44" ht="15">
      <c r="C156" s="46" t="b">
        <f t="shared" si="8"/>
        <v>0</v>
      </c>
      <c r="D156" s="46" t="b">
        <f t="shared" si="8"/>
        <v>0</v>
      </c>
      <c r="G156" s="46" t="b">
        <f t="shared" si="6"/>
        <v>0</v>
      </c>
      <c r="H156" s="46" t="b">
        <f aca="true" t="shared" si="13" ref="H156:AP156">IF(H104,NOT(ISBLANK(H14)),IF(ISBLANK(H14),TRUE,FALSE))</f>
        <v>0</v>
      </c>
      <c r="I156" s="46" t="b">
        <f t="shared" si="13"/>
        <v>1</v>
      </c>
      <c r="J156" s="46" t="b">
        <f t="shared" si="13"/>
        <v>1</v>
      </c>
      <c r="K156" s="46" t="b">
        <f t="shared" si="13"/>
        <v>1</v>
      </c>
      <c r="L156" s="46" t="b">
        <f t="shared" si="13"/>
        <v>1</v>
      </c>
      <c r="M156" s="46" t="b">
        <f t="shared" si="13"/>
        <v>1</v>
      </c>
      <c r="N156" s="46" t="b">
        <f t="shared" si="13"/>
        <v>1</v>
      </c>
      <c r="O156" s="46" t="b">
        <f t="shared" si="13"/>
        <v>1</v>
      </c>
      <c r="P156" s="46" t="b">
        <f t="shared" si="13"/>
        <v>1</v>
      </c>
      <c r="Q156" s="46" t="b">
        <f t="shared" si="13"/>
        <v>1</v>
      </c>
      <c r="R156" s="46" t="b">
        <f t="shared" si="13"/>
        <v>1</v>
      </c>
      <c r="S156" s="46" t="b">
        <f t="shared" si="13"/>
        <v>1</v>
      </c>
      <c r="T156" s="46" t="b">
        <f t="shared" si="13"/>
        <v>1</v>
      </c>
      <c r="U156" s="46" t="b">
        <f t="shared" si="13"/>
        <v>1</v>
      </c>
      <c r="V156" s="46" t="b">
        <f t="shared" si="13"/>
        <v>1</v>
      </c>
      <c r="W156" s="46" t="b">
        <f t="shared" si="13"/>
        <v>1</v>
      </c>
      <c r="X156" s="46" t="b">
        <f t="shared" si="13"/>
        <v>1</v>
      </c>
      <c r="Y156" s="46" t="b">
        <f t="shared" si="13"/>
        <v>1</v>
      </c>
      <c r="Z156" s="46" t="b">
        <f t="shared" si="13"/>
        <v>1</v>
      </c>
      <c r="AA156" s="46" t="b">
        <v>1</v>
      </c>
      <c r="AB156" s="46" t="b">
        <f t="shared" si="13"/>
        <v>1</v>
      </c>
      <c r="AC156" s="46" t="b">
        <f t="shared" si="13"/>
        <v>1</v>
      </c>
      <c r="AD156" s="46" t="b">
        <f t="shared" si="13"/>
        <v>1</v>
      </c>
      <c r="AE156" s="46" t="b">
        <f t="shared" si="13"/>
        <v>1</v>
      </c>
      <c r="AF156" s="46" t="b">
        <f t="shared" si="13"/>
        <v>1</v>
      </c>
      <c r="AG156" s="46" t="b">
        <f t="shared" si="13"/>
        <v>1</v>
      </c>
      <c r="AH156" s="46" t="b">
        <f t="shared" si="13"/>
        <v>1</v>
      </c>
      <c r="AI156" s="46" t="b">
        <f t="shared" si="13"/>
        <v>1</v>
      </c>
      <c r="AJ156" s="46" t="b">
        <f t="shared" si="13"/>
        <v>1</v>
      </c>
      <c r="AK156" s="46" t="b">
        <f t="shared" si="13"/>
        <v>1</v>
      </c>
      <c r="AL156" s="46" t="b">
        <f t="shared" si="13"/>
        <v>1</v>
      </c>
      <c r="AM156" s="46" t="b">
        <f t="shared" si="13"/>
        <v>1</v>
      </c>
      <c r="AN156" s="46" t="b">
        <f t="shared" si="13"/>
        <v>1</v>
      </c>
      <c r="AO156" s="46" t="b">
        <f t="shared" si="13"/>
        <v>1</v>
      </c>
      <c r="AP156" s="46" t="b">
        <f t="shared" si="13"/>
        <v>1</v>
      </c>
      <c r="AR156" s="10" t="b">
        <f t="shared" si="10"/>
        <v>0</v>
      </c>
    </row>
    <row r="157" spans="3:44" ht="15">
      <c r="C157" s="46" t="b">
        <f t="shared" si="8"/>
        <v>0</v>
      </c>
      <c r="D157" s="46" t="b">
        <f t="shared" si="8"/>
        <v>0</v>
      </c>
      <c r="G157" s="46" t="b">
        <f t="shared" si="6"/>
        <v>0</v>
      </c>
      <c r="H157" s="46" t="b">
        <f aca="true" t="shared" si="14" ref="H157:AP157">IF(H105,NOT(ISBLANK(H15)),IF(ISBLANK(H15),TRUE,FALSE))</f>
        <v>0</v>
      </c>
      <c r="I157" s="46" t="b">
        <f t="shared" si="14"/>
        <v>1</v>
      </c>
      <c r="J157" s="46" t="b">
        <f t="shared" si="14"/>
        <v>1</v>
      </c>
      <c r="K157" s="46" t="b">
        <f t="shared" si="14"/>
        <v>1</v>
      </c>
      <c r="L157" s="46" t="b">
        <f t="shared" si="14"/>
        <v>1</v>
      </c>
      <c r="M157" s="46" t="b">
        <f t="shared" si="14"/>
        <v>1</v>
      </c>
      <c r="N157" s="46" t="b">
        <f t="shared" si="14"/>
        <v>1</v>
      </c>
      <c r="O157" s="46" t="b">
        <f t="shared" si="14"/>
        <v>1</v>
      </c>
      <c r="P157" s="46" t="b">
        <f t="shared" si="14"/>
        <v>1</v>
      </c>
      <c r="Q157" s="46" t="b">
        <f t="shared" si="14"/>
        <v>1</v>
      </c>
      <c r="R157" s="46" t="b">
        <f t="shared" si="14"/>
        <v>1</v>
      </c>
      <c r="S157" s="46" t="b">
        <f t="shared" si="14"/>
        <v>1</v>
      </c>
      <c r="T157" s="46" t="b">
        <f t="shared" si="14"/>
        <v>1</v>
      </c>
      <c r="U157" s="46" t="b">
        <f t="shared" si="14"/>
        <v>1</v>
      </c>
      <c r="V157" s="46" t="b">
        <f t="shared" si="14"/>
        <v>1</v>
      </c>
      <c r="W157" s="46" t="b">
        <f t="shared" si="14"/>
        <v>1</v>
      </c>
      <c r="X157" s="46" t="b">
        <f t="shared" si="14"/>
        <v>1</v>
      </c>
      <c r="Y157" s="46" t="b">
        <f t="shared" si="14"/>
        <v>1</v>
      </c>
      <c r="Z157" s="46" t="b">
        <f t="shared" si="14"/>
        <v>1</v>
      </c>
      <c r="AA157" s="46" t="b">
        <v>1</v>
      </c>
      <c r="AB157" s="46" t="b">
        <f t="shared" si="14"/>
        <v>1</v>
      </c>
      <c r="AC157" s="46" t="b">
        <f t="shared" si="14"/>
        <v>1</v>
      </c>
      <c r="AD157" s="46" t="b">
        <f t="shared" si="14"/>
        <v>1</v>
      </c>
      <c r="AE157" s="46" t="b">
        <f t="shared" si="14"/>
        <v>1</v>
      </c>
      <c r="AF157" s="46" t="b">
        <f t="shared" si="14"/>
        <v>1</v>
      </c>
      <c r="AG157" s="46" t="b">
        <f t="shared" si="14"/>
        <v>1</v>
      </c>
      <c r="AH157" s="46" t="b">
        <f t="shared" si="14"/>
        <v>1</v>
      </c>
      <c r="AI157" s="46" t="b">
        <f t="shared" si="14"/>
        <v>1</v>
      </c>
      <c r="AJ157" s="46" t="b">
        <f t="shared" si="14"/>
        <v>1</v>
      </c>
      <c r="AK157" s="46" t="b">
        <f t="shared" si="14"/>
        <v>1</v>
      </c>
      <c r="AL157" s="46" t="b">
        <f t="shared" si="14"/>
        <v>1</v>
      </c>
      <c r="AM157" s="46" t="b">
        <f t="shared" si="14"/>
        <v>1</v>
      </c>
      <c r="AN157" s="46" t="b">
        <f t="shared" si="14"/>
        <v>1</v>
      </c>
      <c r="AO157" s="46" t="b">
        <f t="shared" si="14"/>
        <v>1</v>
      </c>
      <c r="AP157" s="46" t="b">
        <f t="shared" si="14"/>
        <v>1</v>
      </c>
      <c r="AR157" s="10" t="b">
        <f t="shared" si="10"/>
        <v>0</v>
      </c>
    </row>
    <row r="158" spans="3:44" ht="15">
      <c r="C158" s="46" t="b">
        <f t="shared" si="8"/>
        <v>0</v>
      </c>
      <c r="D158" s="46" t="b">
        <f t="shared" si="8"/>
        <v>0</v>
      </c>
      <c r="G158" s="46" t="b">
        <f aca="true" t="shared" si="15" ref="G158:G201">NOT(ISBLANK(G16))</f>
        <v>0</v>
      </c>
      <c r="H158" s="46" t="b">
        <f aca="true" t="shared" si="16" ref="H158:AP158">IF(H106,NOT(ISBLANK(H16)),IF(ISBLANK(H16),TRUE,FALSE))</f>
        <v>0</v>
      </c>
      <c r="I158" s="46" t="b">
        <f t="shared" si="16"/>
        <v>1</v>
      </c>
      <c r="J158" s="46" t="b">
        <f t="shared" si="16"/>
        <v>1</v>
      </c>
      <c r="K158" s="46" t="b">
        <f t="shared" si="16"/>
        <v>1</v>
      </c>
      <c r="L158" s="46" t="b">
        <f t="shared" si="16"/>
        <v>1</v>
      </c>
      <c r="M158" s="46" t="b">
        <f t="shared" si="16"/>
        <v>1</v>
      </c>
      <c r="N158" s="46" t="b">
        <f t="shared" si="16"/>
        <v>1</v>
      </c>
      <c r="O158" s="46" t="b">
        <f t="shared" si="16"/>
        <v>1</v>
      </c>
      <c r="P158" s="46" t="b">
        <f t="shared" si="16"/>
        <v>1</v>
      </c>
      <c r="Q158" s="46" t="b">
        <f t="shared" si="16"/>
        <v>1</v>
      </c>
      <c r="R158" s="46" t="b">
        <f t="shared" si="16"/>
        <v>1</v>
      </c>
      <c r="S158" s="46" t="b">
        <f t="shared" si="16"/>
        <v>1</v>
      </c>
      <c r="T158" s="46" t="b">
        <f t="shared" si="16"/>
        <v>1</v>
      </c>
      <c r="U158" s="46" t="b">
        <f t="shared" si="16"/>
        <v>1</v>
      </c>
      <c r="V158" s="46" t="b">
        <f t="shared" si="16"/>
        <v>1</v>
      </c>
      <c r="W158" s="46" t="b">
        <f t="shared" si="16"/>
        <v>1</v>
      </c>
      <c r="X158" s="46" t="b">
        <f t="shared" si="16"/>
        <v>1</v>
      </c>
      <c r="Y158" s="46" t="b">
        <f t="shared" si="16"/>
        <v>1</v>
      </c>
      <c r="Z158" s="46" t="b">
        <f t="shared" si="16"/>
        <v>1</v>
      </c>
      <c r="AA158" s="46" t="b">
        <v>1</v>
      </c>
      <c r="AB158" s="46" t="b">
        <f t="shared" si="16"/>
        <v>1</v>
      </c>
      <c r="AC158" s="46" t="b">
        <f t="shared" si="16"/>
        <v>1</v>
      </c>
      <c r="AD158" s="46" t="b">
        <f t="shared" si="16"/>
        <v>1</v>
      </c>
      <c r="AE158" s="46" t="b">
        <f t="shared" si="16"/>
        <v>1</v>
      </c>
      <c r="AF158" s="46" t="b">
        <f t="shared" si="16"/>
        <v>1</v>
      </c>
      <c r="AG158" s="46" t="b">
        <f t="shared" si="16"/>
        <v>1</v>
      </c>
      <c r="AH158" s="46" t="b">
        <f t="shared" si="16"/>
        <v>1</v>
      </c>
      <c r="AI158" s="46" t="b">
        <f t="shared" si="16"/>
        <v>1</v>
      </c>
      <c r="AJ158" s="46" t="b">
        <f t="shared" si="16"/>
        <v>1</v>
      </c>
      <c r="AK158" s="46" t="b">
        <f t="shared" si="16"/>
        <v>1</v>
      </c>
      <c r="AL158" s="46" t="b">
        <f t="shared" si="16"/>
        <v>1</v>
      </c>
      <c r="AM158" s="46" t="b">
        <f t="shared" si="16"/>
        <v>1</v>
      </c>
      <c r="AN158" s="46" t="b">
        <f t="shared" si="16"/>
        <v>1</v>
      </c>
      <c r="AO158" s="46" t="b">
        <f t="shared" si="16"/>
        <v>1</v>
      </c>
      <c r="AP158" s="46" t="b">
        <f t="shared" si="16"/>
        <v>1</v>
      </c>
      <c r="AR158" s="10" t="b">
        <f t="shared" si="10"/>
        <v>0</v>
      </c>
    </row>
    <row r="159" spans="3:44" ht="15">
      <c r="C159" s="46" t="b">
        <f aca="true" t="shared" si="17" ref="C159:D178">NOT(ISBLANK(C17))</f>
        <v>0</v>
      </c>
      <c r="D159" s="46" t="b">
        <f t="shared" si="17"/>
        <v>0</v>
      </c>
      <c r="G159" s="46" t="b">
        <f t="shared" si="15"/>
        <v>0</v>
      </c>
      <c r="H159" s="46" t="b">
        <f aca="true" t="shared" si="18" ref="H159:AP159">IF(H107,NOT(ISBLANK(H17)),IF(ISBLANK(H17),TRUE,FALSE))</f>
        <v>0</v>
      </c>
      <c r="I159" s="46" t="b">
        <f t="shared" si="18"/>
        <v>1</v>
      </c>
      <c r="J159" s="46" t="b">
        <f t="shared" si="18"/>
        <v>1</v>
      </c>
      <c r="K159" s="46" t="b">
        <f t="shared" si="18"/>
        <v>1</v>
      </c>
      <c r="L159" s="46" t="b">
        <f t="shared" si="18"/>
        <v>1</v>
      </c>
      <c r="M159" s="46" t="b">
        <f t="shared" si="18"/>
        <v>1</v>
      </c>
      <c r="N159" s="46" t="b">
        <f t="shared" si="18"/>
        <v>1</v>
      </c>
      <c r="O159" s="46" t="b">
        <f t="shared" si="18"/>
        <v>1</v>
      </c>
      <c r="P159" s="46" t="b">
        <f t="shared" si="18"/>
        <v>1</v>
      </c>
      <c r="Q159" s="46" t="b">
        <f t="shared" si="18"/>
        <v>1</v>
      </c>
      <c r="R159" s="46" t="b">
        <f t="shared" si="18"/>
        <v>1</v>
      </c>
      <c r="S159" s="46" t="b">
        <f t="shared" si="18"/>
        <v>1</v>
      </c>
      <c r="T159" s="46" t="b">
        <f t="shared" si="18"/>
        <v>1</v>
      </c>
      <c r="U159" s="46" t="b">
        <f t="shared" si="18"/>
        <v>1</v>
      </c>
      <c r="V159" s="46" t="b">
        <f t="shared" si="18"/>
        <v>1</v>
      </c>
      <c r="W159" s="46" t="b">
        <f t="shared" si="18"/>
        <v>1</v>
      </c>
      <c r="X159" s="46" t="b">
        <f t="shared" si="18"/>
        <v>1</v>
      </c>
      <c r="Y159" s="46" t="b">
        <f t="shared" si="18"/>
        <v>1</v>
      </c>
      <c r="Z159" s="46" t="b">
        <f t="shared" si="18"/>
        <v>1</v>
      </c>
      <c r="AA159" s="46" t="b">
        <v>1</v>
      </c>
      <c r="AB159" s="46" t="b">
        <f t="shared" si="18"/>
        <v>1</v>
      </c>
      <c r="AC159" s="46" t="b">
        <f t="shared" si="18"/>
        <v>1</v>
      </c>
      <c r="AD159" s="46" t="b">
        <f t="shared" si="18"/>
        <v>1</v>
      </c>
      <c r="AE159" s="46" t="b">
        <f t="shared" si="18"/>
        <v>1</v>
      </c>
      <c r="AF159" s="46" t="b">
        <f t="shared" si="18"/>
        <v>1</v>
      </c>
      <c r="AG159" s="46" t="b">
        <f t="shared" si="18"/>
        <v>1</v>
      </c>
      <c r="AH159" s="46" t="b">
        <f t="shared" si="18"/>
        <v>1</v>
      </c>
      <c r="AI159" s="46" t="b">
        <f t="shared" si="18"/>
        <v>1</v>
      </c>
      <c r="AJ159" s="46" t="b">
        <f t="shared" si="18"/>
        <v>1</v>
      </c>
      <c r="AK159" s="46" t="b">
        <f t="shared" si="18"/>
        <v>1</v>
      </c>
      <c r="AL159" s="46" t="b">
        <f t="shared" si="18"/>
        <v>1</v>
      </c>
      <c r="AM159" s="46" t="b">
        <f t="shared" si="18"/>
        <v>1</v>
      </c>
      <c r="AN159" s="46" t="b">
        <f t="shared" si="18"/>
        <v>1</v>
      </c>
      <c r="AO159" s="46" t="b">
        <f t="shared" si="18"/>
        <v>1</v>
      </c>
      <c r="AP159" s="46" t="b">
        <f t="shared" si="18"/>
        <v>1</v>
      </c>
      <c r="AR159" s="10" t="b">
        <f t="shared" si="10"/>
        <v>0</v>
      </c>
    </row>
    <row r="160" spans="3:44" ht="15">
      <c r="C160" s="46" t="b">
        <f t="shared" si="17"/>
        <v>0</v>
      </c>
      <c r="D160" s="46" t="b">
        <f t="shared" si="17"/>
        <v>0</v>
      </c>
      <c r="G160" s="46" t="b">
        <f t="shared" si="15"/>
        <v>0</v>
      </c>
      <c r="H160" s="46" t="b">
        <f aca="true" t="shared" si="19" ref="H160:AP160">IF(H108,NOT(ISBLANK(H18)),IF(ISBLANK(H18),TRUE,FALSE))</f>
        <v>0</v>
      </c>
      <c r="I160" s="46" t="b">
        <f t="shared" si="19"/>
        <v>1</v>
      </c>
      <c r="J160" s="46" t="b">
        <f t="shared" si="19"/>
        <v>1</v>
      </c>
      <c r="K160" s="46" t="b">
        <f t="shared" si="19"/>
        <v>1</v>
      </c>
      <c r="L160" s="46" t="b">
        <f t="shared" si="19"/>
        <v>1</v>
      </c>
      <c r="M160" s="46" t="b">
        <f t="shared" si="19"/>
        <v>1</v>
      </c>
      <c r="N160" s="46" t="b">
        <f t="shared" si="19"/>
        <v>1</v>
      </c>
      <c r="O160" s="46" t="b">
        <f t="shared" si="19"/>
        <v>1</v>
      </c>
      <c r="P160" s="46" t="b">
        <f t="shared" si="19"/>
        <v>1</v>
      </c>
      <c r="Q160" s="46" t="b">
        <f t="shared" si="19"/>
        <v>1</v>
      </c>
      <c r="R160" s="46" t="b">
        <f t="shared" si="19"/>
        <v>1</v>
      </c>
      <c r="S160" s="46" t="b">
        <f t="shared" si="19"/>
        <v>1</v>
      </c>
      <c r="T160" s="46" t="b">
        <f t="shared" si="19"/>
        <v>1</v>
      </c>
      <c r="U160" s="46" t="b">
        <f t="shared" si="19"/>
        <v>1</v>
      </c>
      <c r="V160" s="46" t="b">
        <f t="shared" si="19"/>
        <v>1</v>
      </c>
      <c r="W160" s="46" t="b">
        <f t="shared" si="19"/>
        <v>1</v>
      </c>
      <c r="X160" s="46" t="b">
        <f t="shared" si="19"/>
        <v>1</v>
      </c>
      <c r="Y160" s="46" t="b">
        <f t="shared" si="19"/>
        <v>1</v>
      </c>
      <c r="Z160" s="46" t="b">
        <f t="shared" si="19"/>
        <v>1</v>
      </c>
      <c r="AA160" s="46" t="b">
        <v>1</v>
      </c>
      <c r="AB160" s="46" t="b">
        <f t="shared" si="19"/>
        <v>1</v>
      </c>
      <c r="AC160" s="46" t="b">
        <f t="shared" si="19"/>
        <v>1</v>
      </c>
      <c r="AD160" s="46" t="b">
        <f t="shared" si="19"/>
        <v>1</v>
      </c>
      <c r="AE160" s="46" t="b">
        <f t="shared" si="19"/>
        <v>1</v>
      </c>
      <c r="AF160" s="46" t="b">
        <f t="shared" si="19"/>
        <v>1</v>
      </c>
      <c r="AG160" s="46" t="b">
        <f t="shared" si="19"/>
        <v>1</v>
      </c>
      <c r="AH160" s="46" t="b">
        <f t="shared" si="19"/>
        <v>1</v>
      </c>
      <c r="AI160" s="46" t="b">
        <f t="shared" si="19"/>
        <v>1</v>
      </c>
      <c r="AJ160" s="46" t="b">
        <f t="shared" si="19"/>
        <v>1</v>
      </c>
      <c r="AK160" s="46" t="b">
        <f t="shared" si="19"/>
        <v>1</v>
      </c>
      <c r="AL160" s="46" t="b">
        <f t="shared" si="19"/>
        <v>1</v>
      </c>
      <c r="AM160" s="46" t="b">
        <f t="shared" si="19"/>
        <v>1</v>
      </c>
      <c r="AN160" s="46" t="b">
        <f t="shared" si="19"/>
        <v>1</v>
      </c>
      <c r="AO160" s="46" t="b">
        <f t="shared" si="19"/>
        <v>1</v>
      </c>
      <c r="AP160" s="46" t="b">
        <f t="shared" si="19"/>
        <v>1</v>
      </c>
      <c r="AR160" s="10" t="b">
        <f t="shared" si="10"/>
        <v>0</v>
      </c>
    </row>
    <row r="161" spans="3:44" ht="15">
      <c r="C161" s="46" t="b">
        <f t="shared" si="17"/>
        <v>0</v>
      </c>
      <c r="D161" s="46" t="b">
        <f t="shared" si="17"/>
        <v>0</v>
      </c>
      <c r="G161" s="46" t="b">
        <f t="shared" si="15"/>
        <v>0</v>
      </c>
      <c r="H161" s="46" t="b">
        <f aca="true" t="shared" si="20" ref="H161:AP161">IF(H109,NOT(ISBLANK(H19)),IF(ISBLANK(H19),TRUE,FALSE))</f>
        <v>0</v>
      </c>
      <c r="I161" s="46" t="b">
        <f t="shared" si="20"/>
        <v>1</v>
      </c>
      <c r="J161" s="46" t="b">
        <f t="shared" si="20"/>
        <v>1</v>
      </c>
      <c r="K161" s="46" t="b">
        <f t="shared" si="20"/>
        <v>1</v>
      </c>
      <c r="L161" s="46" t="b">
        <f t="shared" si="20"/>
        <v>1</v>
      </c>
      <c r="M161" s="46" t="b">
        <f t="shared" si="20"/>
        <v>1</v>
      </c>
      <c r="N161" s="46" t="b">
        <f t="shared" si="20"/>
        <v>1</v>
      </c>
      <c r="O161" s="46" t="b">
        <f t="shared" si="20"/>
        <v>1</v>
      </c>
      <c r="P161" s="46" t="b">
        <f t="shared" si="20"/>
        <v>1</v>
      </c>
      <c r="Q161" s="46" t="b">
        <f t="shared" si="20"/>
        <v>1</v>
      </c>
      <c r="R161" s="46" t="b">
        <f t="shared" si="20"/>
        <v>1</v>
      </c>
      <c r="S161" s="46" t="b">
        <f t="shared" si="20"/>
        <v>1</v>
      </c>
      <c r="T161" s="46" t="b">
        <f t="shared" si="20"/>
        <v>1</v>
      </c>
      <c r="U161" s="46" t="b">
        <f t="shared" si="20"/>
        <v>1</v>
      </c>
      <c r="V161" s="46" t="b">
        <f t="shared" si="20"/>
        <v>1</v>
      </c>
      <c r="W161" s="46" t="b">
        <f t="shared" si="20"/>
        <v>1</v>
      </c>
      <c r="X161" s="46" t="b">
        <f t="shared" si="20"/>
        <v>1</v>
      </c>
      <c r="Y161" s="46" t="b">
        <f t="shared" si="20"/>
        <v>1</v>
      </c>
      <c r="Z161" s="46" t="b">
        <f t="shared" si="20"/>
        <v>1</v>
      </c>
      <c r="AA161" s="46" t="b">
        <v>1</v>
      </c>
      <c r="AB161" s="46" t="b">
        <f t="shared" si="20"/>
        <v>1</v>
      </c>
      <c r="AC161" s="46" t="b">
        <f t="shared" si="20"/>
        <v>1</v>
      </c>
      <c r="AD161" s="46" t="b">
        <f t="shared" si="20"/>
        <v>1</v>
      </c>
      <c r="AE161" s="46" t="b">
        <f t="shared" si="20"/>
        <v>1</v>
      </c>
      <c r="AF161" s="46" t="b">
        <f t="shared" si="20"/>
        <v>1</v>
      </c>
      <c r="AG161" s="46" t="b">
        <f t="shared" si="20"/>
        <v>1</v>
      </c>
      <c r="AH161" s="46" t="b">
        <f t="shared" si="20"/>
        <v>1</v>
      </c>
      <c r="AI161" s="46" t="b">
        <f t="shared" si="20"/>
        <v>1</v>
      </c>
      <c r="AJ161" s="46" t="b">
        <f t="shared" si="20"/>
        <v>1</v>
      </c>
      <c r="AK161" s="46" t="b">
        <f t="shared" si="20"/>
        <v>1</v>
      </c>
      <c r="AL161" s="46" t="b">
        <f t="shared" si="20"/>
        <v>1</v>
      </c>
      <c r="AM161" s="46" t="b">
        <f t="shared" si="20"/>
        <v>1</v>
      </c>
      <c r="AN161" s="46" t="b">
        <f t="shared" si="20"/>
        <v>1</v>
      </c>
      <c r="AO161" s="46" t="b">
        <f t="shared" si="20"/>
        <v>1</v>
      </c>
      <c r="AP161" s="46" t="b">
        <f t="shared" si="20"/>
        <v>1</v>
      </c>
      <c r="AR161" s="10" t="b">
        <f t="shared" si="10"/>
        <v>0</v>
      </c>
    </row>
    <row r="162" spans="3:44" ht="15">
      <c r="C162" s="46" t="b">
        <f t="shared" si="17"/>
        <v>0</v>
      </c>
      <c r="D162" s="46" t="b">
        <f t="shared" si="17"/>
        <v>0</v>
      </c>
      <c r="G162" s="46" t="b">
        <f t="shared" si="15"/>
        <v>0</v>
      </c>
      <c r="H162" s="46" t="b">
        <f aca="true" t="shared" si="21" ref="H162:AP162">IF(H110,NOT(ISBLANK(H20)),IF(ISBLANK(H20),TRUE,FALSE))</f>
        <v>0</v>
      </c>
      <c r="I162" s="46" t="b">
        <f t="shared" si="21"/>
        <v>1</v>
      </c>
      <c r="J162" s="46" t="b">
        <f t="shared" si="21"/>
        <v>1</v>
      </c>
      <c r="K162" s="46" t="b">
        <f t="shared" si="21"/>
        <v>1</v>
      </c>
      <c r="L162" s="46" t="b">
        <f t="shared" si="21"/>
        <v>1</v>
      </c>
      <c r="M162" s="46" t="b">
        <f t="shared" si="21"/>
        <v>1</v>
      </c>
      <c r="N162" s="46" t="b">
        <f t="shared" si="21"/>
        <v>1</v>
      </c>
      <c r="O162" s="46" t="b">
        <f t="shared" si="21"/>
        <v>1</v>
      </c>
      <c r="P162" s="46" t="b">
        <f t="shared" si="21"/>
        <v>1</v>
      </c>
      <c r="Q162" s="46" t="b">
        <f t="shared" si="21"/>
        <v>1</v>
      </c>
      <c r="R162" s="46" t="b">
        <f t="shared" si="21"/>
        <v>1</v>
      </c>
      <c r="S162" s="46" t="b">
        <f t="shared" si="21"/>
        <v>1</v>
      </c>
      <c r="T162" s="46" t="b">
        <f t="shared" si="21"/>
        <v>1</v>
      </c>
      <c r="U162" s="46" t="b">
        <f t="shared" si="21"/>
        <v>1</v>
      </c>
      <c r="V162" s="46" t="b">
        <f t="shared" si="21"/>
        <v>1</v>
      </c>
      <c r="W162" s="46" t="b">
        <f t="shared" si="21"/>
        <v>1</v>
      </c>
      <c r="X162" s="46" t="b">
        <f t="shared" si="21"/>
        <v>1</v>
      </c>
      <c r="Y162" s="46" t="b">
        <f t="shared" si="21"/>
        <v>1</v>
      </c>
      <c r="Z162" s="46" t="b">
        <f t="shared" si="21"/>
        <v>1</v>
      </c>
      <c r="AA162" s="46" t="b">
        <v>1</v>
      </c>
      <c r="AB162" s="46" t="b">
        <f t="shared" si="21"/>
        <v>1</v>
      </c>
      <c r="AC162" s="46" t="b">
        <f t="shared" si="21"/>
        <v>1</v>
      </c>
      <c r="AD162" s="46" t="b">
        <f t="shared" si="21"/>
        <v>1</v>
      </c>
      <c r="AE162" s="46" t="b">
        <f t="shared" si="21"/>
        <v>1</v>
      </c>
      <c r="AF162" s="46" t="b">
        <f t="shared" si="21"/>
        <v>1</v>
      </c>
      <c r="AG162" s="46" t="b">
        <f t="shared" si="21"/>
        <v>1</v>
      </c>
      <c r="AH162" s="46" t="b">
        <f t="shared" si="21"/>
        <v>1</v>
      </c>
      <c r="AI162" s="46" t="b">
        <f t="shared" si="21"/>
        <v>1</v>
      </c>
      <c r="AJ162" s="46" t="b">
        <f t="shared" si="21"/>
        <v>1</v>
      </c>
      <c r="AK162" s="46" t="b">
        <f t="shared" si="21"/>
        <v>1</v>
      </c>
      <c r="AL162" s="46" t="b">
        <f t="shared" si="21"/>
        <v>1</v>
      </c>
      <c r="AM162" s="46" t="b">
        <f t="shared" si="21"/>
        <v>1</v>
      </c>
      <c r="AN162" s="46" t="b">
        <f t="shared" si="21"/>
        <v>1</v>
      </c>
      <c r="AO162" s="46" t="b">
        <f t="shared" si="21"/>
        <v>1</v>
      </c>
      <c r="AP162" s="46" t="b">
        <f t="shared" si="21"/>
        <v>1</v>
      </c>
      <c r="AR162" s="10" t="b">
        <f t="shared" si="10"/>
        <v>0</v>
      </c>
    </row>
    <row r="163" spans="3:44" ht="15">
      <c r="C163" s="46" t="b">
        <f t="shared" si="17"/>
        <v>0</v>
      </c>
      <c r="D163" s="46" t="b">
        <f t="shared" si="17"/>
        <v>0</v>
      </c>
      <c r="G163" s="46" t="b">
        <f t="shared" si="15"/>
        <v>0</v>
      </c>
      <c r="H163" s="46" t="b">
        <f aca="true" t="shared" si="22" ref="H163:AP163">IF(H111,NOT(ISBLANK(H21)),IF(ISBLANK(H21),TRUE,FALSE))</f>
        <v>0</v>
      </c>
      <c r="I163" s="46" t="b">
        <f t="shared" si="22"/>
        <v>1</v>
      </c>
      <c r="J163" s="46" t="b">
        <f t="shared" si="22"/>
        <v>1</v>
      </c>
      <c r="K163" s="46" t="b">
        <f t="shared" si="22"/>
        <v>1</v>
      </c>
      <c r="L163" s="46" t="b">
        <f t="shared" si="22"/>
        <v>1</v>
      </c>
      <c r="M163" s="46" t="b">
        <f t="shared" si="22"/>
        <v>1</v>
      </c>
      <c r="N163" s="46" t="b">
        <f t="shared" si="22"/>
        <v>1</v>
      </c>
      <c r="O163" s="46" t="b">
        <f t="shared" si="22"/>
        <v>1</v>
      </c>
      <c r="P163" s="46" t="b">
        <f t="shared" si="22"/>
        <v>1</v>
      </c>
      <c r="Q163" s="46" t="b">
        <f t="shared" si="22"/>
        <v>1</v>
      </c>
      <c r="R163" s="46" t="b">
        <f t="shared" si="22"/>
        <v>1</v>
      </c>
      <c r="S163" s="46" t="b">
        <f t="shared" si="22"/>
        <v>1</v>
      </c>
      <c r="T163" s="46" t="b">
        <f t="shared" si="22"/>
        <v>1</v>
      </c>
      <c r="U163" s="46" t="b">
        <f t="shared" si="22"/>
        <v>1</v>
      </c>
      <c r="V163" s="46" t="b">
        <f t="shared" si="22"/>
        <v>1</v>
      </c>
      <c r="W163" s="46" t="b">
        <f t="shared" si="22"/>
        <v>1</v>
      </c>
      <c r="X163" s="46" t="b">
        <f t="shared" si="22"/>
        <v>1</v>
      </c>
      <c r="Y163" s="46" t="b">
        <f t="shared" si="22"/>
        <v>1</v>
      </c>
      <c r="Z163" s="46" t="b">
        <f t="shared" si="22"/>
        <v>1</v>
      </c>
      <c r="AA163" s="46" t="b">
        <v>1</v>
      </c>
      <c r="AB163" s="46" t="b">
        <f t="shared" si="22"/>
        <v>1</v>
      </c>
      <c r="AC163" s="46" t="b">
        <f t="shared" si="22"/>
        <v>1</v>
      </c>
      <c r="AD163" s="46" t="b">
        <f t="shared" si="22"/>
        <v>1</v>
      </c>
      <c r="AE163" s="46" t="b">
        <f t="shared" si="22"/>
        <v>1</v>
      </c>
      <c r="AF163" s="46" t="b">
        <f t="shared" si="22"/>
        <v>1</v>
      </c>
      <c r="AG163" s="46" t="b">
        <f t="shared" si="22"/>
        <v>1</v>
      </c>
      <c r="AH163" s="46" t="b">
        <f t="shared" si="22"/>
        <v>1</v>
      </c>
      <c r="AI163" s="46" t="b">
        <f t="shared" si="22"/>
        <v>1</v>
      </c>
      <c r="AJ163" s="46" t="b">
        <f t="shared" si="22"/>
        <v>1</v>
      </c>
      <c r="AK163" s="46" t="b">
        <f t="shared" si="22"/>
        <v>1</v>
      </c>
      <c r="AL163" s="46" t="b">
        <f t="shared" si="22"/>
        <v>1</v>
      </c>
      <c r="AM163" s="46" t="b">
        <f t="shared" si="22"/>
        <v>1</v>
      </c>
      <c r="AN163" s="46" t="b">
        <f t="shared" si="22"/>
        <v>1</v>
      </c>
      <c r="AO163" s="46" t="b">
        <f t="shared" si="22"/>
        <v>1</v>
      </c>
      <c r="AP163" s="46" t="b">
        <f t="shared" si="22"/>
        <v>1</v>
      </c>
      <c r="AR163" s="10" t="b">
        <f t="shared" si="10"/>
        <v>0</v>
      </c>
    </row>
    <row r="164" spans="3:44" ht="15">
      <c r="C164" s="46" t="b">
        <f t="shared" si="17"/>
        <v>0</v>
      </c>
      <c r="D164" s="46" t="b">
        <f t="shared" si="17"/>
        <v>0</v>
      </c>
      <c r="G164" s="46" t="b">
        <f t="shared" si="15"/>
        <v>0</v>
      </c>
      <c r="H164" s="46" t="b">
        <f aca="true" t="shared" si="23" ref="H164:AP164">IF(H112,NOT(ISBLANK(H22)),IF(ISBLANK(H22),TRUE,FALSE))</f>
        <v>0</v>
      </c>
      <c r="I164" s="46" t="b">
        <f t="shared" si="23"/>
        <v>1</v>
      </c>
      <c r="J164" s="46" t="b">
        <f t="shared" si="23"/>
        <v>1</v>
      </c>
      <c r="K164" s="46" t="b">
        <f t="shared" si="23"/>
        <v>1</v>
      </c>
      <c r="L164" s="46" t="b">
        <f t="shared" si="23"/>
        <v>1</v>
      </c>
      <c r="M164" s="46" t="b">
        <f t="shared" si="23"/>
        <v>1</v>
      </c>
      <c r="N164" s="46" t="b">
        <f t="shared" si="23"/>
        <v>1</v>
      </c>
      <c r="O164" s="46" t="b">
        <f t="shared" si="23"/>
        <v>1</v>
      </c>
      <c r="P164" s="46" t="b">
        <f t="shared" si="23"/>
        <v>1</v>
      </c>
      <c r="Q164" s="46" t="b">
        <f t="shared" si="23"/>
        <v>1</v>
      </c>
      <c r="R164" s="46" t="b">
        <f t="shared" si="23"/>
        <v>1</v>
      </c>
      <c r="S164" s="46" t="b">
        <f t="shared" si="23"/>
        <v>1</v>
      </c>
      <c r="T164" s="46" t="b">
        <f t="shared" si="23"/>
        <v>1</v>
      </c>
      <c r="U164" s="46" t="b">
        <f t="shared" si="23"/>
        <v>1</v>
      </c>
      <c r="V164" s="46" t="b">
        <f t="shared" si="23"/>
        <v>1</v>
      </c>
      <c r="W164" s="46" t="b">
        <f t="shared" si="23"/>
        <v>1</v>
      </c>
      <c r="X164" s="46" t="b">
        <f t="shared" si="23"/>
        <v>1</v>
      </c>
      <c r="Y164" s="46" t="b">
        <f t="shared" si="23"/>
        <v>1</v>
      </c>
      <c r="Z164" s="46" t="b">
        <f t="shared" si="23"/>
        <v>1</v>
      </c>
      <c r="AA164" s="46" t="b">
        <v>1</v>
      </c>
      <c r="AB164" s="46" t="b">
        <f t="shared" si="23"/>
        <v>1</v>
      </c>
      <c r="AC164" s="46" t="b">
        <f t="shared" si="23"/>
        <v>1</v>
      </c>
      <c r="AD164" s="46" t="b">
        <f t="shared" si="23"/>
        <v>1</v>
      </c>
      <c r="AE164" s="46" t="b">
        <f t="shared" si="23"/>
        <v>1</v>
      </c>
      <c r="AF164" s="46" t="b">
        <f t="shared" si="23"/>
        <v>1</v>
      </c>
      <c r="AG164" s="46" t="b">
        <f t="shared" si="23"/>
        <v>1</v>
      </c>
      <c r="AH164" s="46" t="b">
        <f t="shared" si="23"/>
        <v>1</v>
      </c>
      <c r="AI164" s="46" t="b">
        <f t="shared" si="23"/>
        <v>1</v>
      </c>
      <c r="AJ164" s="46" t="b">
        <f t="shared" si="23"/>
        <v>1</v>
      </c>
      <c r="AK164" s="46" t="b">
        <f t="shared" si="23"/>
        <v>1</v>
      </c>
      <c r="AL164" s="46" t="b">
        <f t="shared" si="23"/>
        <v>1</v>
      </c>
      <c r="AM164" s="46" t="b">
        <f t="shared" si="23"/>
        <v>1</v>
      </c>
      <c r="AN164" s="46" t="b">
        <f t="shared" si="23"/>
        <v>1</v>
      </c>
      <c r="AO164" s="46" t="b">
        <f t="shared" si="23"/>
        <v>1</v>
      </c>
      <c r="AP164" s="46" t="b">
        <f t="shared" si="23"/>
        <v>1</v>
      </c>
      <c r="AR164" s="10" t="b">
        <f t="shared" si="10"/>
        <v>0</v>
      </c>
    </row>
    <row r="165" spans="3:44" ht="15">
      <c r="C165" s="46" t="b">
        <f t="shared" si="17"/>
        <v>0</v>
      </c>
      <c r="D165" s="46" t="b">
        <f t="shared" si="17"/>
        <v>0</v>
      </c>
      <c r="G165" s="46" t="b">
        <f t="shared" si="15"/>
        <v>0</v>
      </c>
      <c r="H165" s="46" t="b">
        <f aca="true" t="shared" si="24" ref="H165:AP165">IF(H113,NOT(ISBLANK(H23)),IF(ISBLANK(H23),TRUE,FALSE))</f>
        <v>0</v>
      </c>
      <c r="I165" s="46" t="b">
        <f t="shared" si="24"/>
        <v>1</v>
      </c>
      <c r="J165" s="46" t="b">
        <f t="shared" si="24"/>
        <v>1</v>
      </c>
      <c r="K165" s="46" t="b">
        <f t="shared" si="24"/>
        <v>1</v>
      </c>
      <c r="L165" s="46" t="b">
        <f t="shared" si="24"/>
        <v>1</v>
      </c>
      <c r="M165" s="46" t="b">
        <f t="shared" si="24"/>
        <v>1</v>
      </c>
      <c r="N165" s="46" t="b">
        <f t="shared" si="24"/>
        <v>1</v>
      </c>
      <c r="O165" s="46" t="b">
        <f t="shared" si="24"/>
        <v>1</v>
      </c>
      <c r="P165" s="46" t="b">
        <f t="shared" si="24"/>
        <v>1</v>
      </c>
      <c r="Q165" s="46" t="b">
        <f t="shared" si="24"/>
        <v>1</v>
      </c>
      <c r="R165" s="46" t="b">
        <f t="shared" si="24"/>
        <v>1</v>
      </c>
      <c r="S165" s="46" t="b">
        <f t="shared" si="24"/>
        <v>1</v>
      </c>
      <c r="T165" s="46" t="b">
        <f t="shared" si="24"/>
        <v>1</v>
      </c>
      <c r="U165" s="46" t="b">
        <f t="shared" si="24"/>
        <v>1</v>
      </c>
      <c r="V165" s="46" t="b">
        <f t="shared" si="24"/>
        <v>1</v>
      </c>
      <c r="W165" s="46" t="b">
        <f t="shared" si="24"/>
        <v>1</v>
      </c>
      <c r="X165" s="46" t="b">
        <f t="shared" si="24"/>
        <v>1</v>
      </c>
      <c r="Y165" s="46" t="b">
        <f t="shared" si="24"/>
        <v>1</v>
      </c>
      <c r="Z165" s="46" t="b">
        <f t="shared" si="24"/>
        <v>1</v>
      </c>
      <c r="AA165" s="46" t="b">
        <v>1</v>
      </c>
      <c r="AB165" s="46" t="b">
        <f t="shared" si="24"/>
        <v>1</v>
      </c>
      <c r="AC165" s="46" t="b">
        <f t="shared" si="24"/>
        <v>1</v>
      </c>
      <c r="AD165" s="46" t="b">
        <f t="shared" si="24"/>
        <v>1</v>
      </c>
      <c r="AE165" s="46" t="b">
        <f t="shared" si="24"/>
        <v>1</v>
      </c>
      <c r="AF165" s="46" t="b">
        <f t="shared" si="24"/>
        <v>1</v>
      </c>
      <c r="AG165" s="46" t="b">
        <f t="shared" si="24"/>
        <v>1</v>
      </c>
      <c r="AH165" s="46" t="b">
        <f t="shared" si="24"/>
        <v>1</v>
      </c>
      <c r="AI165" s="46" t="b">
        <f t="shared" si="24"/>
        <v>1</v>
      </c>
      <c r="AJ165" s="46" t="b">
        <f t="shared" si="24"/>
        <v>1</v>
      </c>
      <c r="AK165" s="46" t="b">
        <f t="shared" si="24"/>
        <v>1</v>
      </c>
      <c r="AL165" s="46" t="b">
        <f t="shared" si="24"/>
        <v>1</v>
      </c>
      <c r="AM165" s="46" t="b">
        <f t="shared" si="24"/>
        <v>1</v>
      </c>
      <c r="AN165" s="46" t="b">
        <f t="shared" si="24"/>
        <v>1</v>
      </c>
      <c r="AO165" s="46" t="b">
        <f t="shared" si="24"/>
        <v>1</v>
      </c>
      <c r="AP165" s="46" t="b">
        <f t="shared" si="24"/>
        <v>1</v>
      </c>
      <c r="AR165" s="10" t="b">
        <f t="shared" si="10"/>
        <v>0</v>
      </c>
    </row>
    <row r="166" spans="3:44" ht="15">
      <c r="C166" s="46" t="b">
        <f t="shared" si="17"/>
        <v>0</v>
      </c>
      <c r="D166" s="46" t="b">
        <f t="shared" si="17"/>
        <v>0</v>
      </c>
      <c r="G166" s="46" t="b">
        <f t="shared" si="15"/>
        <v>0</v>
      </c>
      <c r="H166" s="46" t="b">
        <f aca="true" t="shared" si="25" ref="H166:AP166">IF(H114,NOT(ISBLANK(H24)),IF(ISBLANK(H24),TRUE,FALSE))</f>
        <v>0</v>
      </c>
      <c r="I166" s="46" t="b">
        <f t="shared" si="25"/>
        <v>1</v>
      </c>
      <c r="J166" s="46" t="b">
        <f t="shared" si="25"/>
        <v>1</v>
      </c>
      <c r="K166" s="46" t="b">
        <f t="shared" si="25"/>
        <v>1</v>
      </c>
      <c r="L166" s="46" t="b">
        <f t="shared" si="25"/>
        <v>1</v>
      </c>
      <c r="M166" s="46" t="b">
        <f t="shared" si="25"/>
        <v>1</v>
      </c>
      <c r="N166" s="46" t="b">
        <f t="shared" si="25"/>
        <v>1</v>
      </c>
      <c r="O166" s="46" t="b">
        <f t="shared" si="25"/>
        <v>1</v>
      </c>
      <c r="P166" s="46" t="b">
        <f t="shared" si="25"/>
        <v>1</v>
      </c>
      <c r="Q166" s="46" t="b">
        <f t="shared" si="25"/>
        <v>1</v>
      </c>
      <c r="R166" s="46" t="b">
        <f t="shared" si="25"/>
        <v>1</v>
      </c>
      <c r="S166" s="46" t="b">
        <f t="shared" si="25"/>
        <v>1</v>
      </c>
      <c r="T166" s="46" t="b">
        <f t="shared" si="25"/>
        <v>1</v>
      </c>
      <c r="U166" s="46" t="b">
        <f t="shared" si="25"/>
        <v>1</v>
      </c>
      <c r="V166" s="46" t="b">
        <f t="shared" si="25"/>
        <v>1</v>
      </c>
      <c r="W166" s="46" t="b">
        <f t="shared" si="25"/>
        <v>1</v>
      </c>
      <c r="X166" s="46" t="b">
        <f t="shared" si="25"/>
        <v>1</v>
      </c>
      <c r="Y166" s="46" t="b">
        <f t="shared" si="25"/>
        <v>1</v>
      </c>
      <c r="Z166" s="46" t="b">
        <f t="shared" si="25"/>
        <v>1</v>
      </c>
      <c r="AA166" s="46" t="b">
        <v>1</v>
      </c>
      <c r="AB166" s="46" t="b">
        <f t="shared" si="25"/>
        <v>1</v>
      </c>
      <c r="AC166" s="46" t="b">
        <f t="shared" si="25"/>
        <v>1</v>
      </c>
      <c r="AD166" s="46" t="b">
        <f t="shared" si="25"/>
        <v>1</v>
      </c>
      <c r="AE166" s="46" t="b">
        <f t="shared" si="25"/>
        <v>1</v>
      </c>
      <c r="AF166" s="46" t="b">
        <f t="shared" si="25"/>
        <v>1</v>
      </c>
      <c r="AG166" s="46" t="b">
        <f t="shared" si="25"/>
        <v>1</v>
      </c>
      <c r="AH166" s="46" t="b">
        <f t="shared" si="25"/>
        <v>1</v>
      </c>
      <c r="AI166" s="46" t="b">
        <f t="shared" si="25"/>
        <v>1</v>
      </c>
      <c r="AJ166" s="46" t="b">
        <f t="shared" si="25"/>
        <v>1</v>
      </c>
      <c r="AK166" s="46" t="b">
        <f t="shared" si="25"/>
        <v>1</v>
      </c>
      <c r="AL166" s="46" t="b">
        <f t="shared" si="25"/>
        <v>1</v>
      </c>
      <c r="AM166" s="46" t="b">
        <f t="shared" si="25"/>
        <v>1</v>
      </c>
      <c r="AN166" s="46" t="b">
        <f t="shared" si="25"/>
        <v>1</v>
      </c>
      <c r="AO166" s="46" t="b">
        <f t="shared" si="25"/>
        <v>1</v>
      </c>
      <c r="AP166" s="46" t="b">
        <f t="shared" si="25"/>
        <v>1</v>
      </c>
      <c r="AR166" s="10" t="b">
        <f t="shared" si="10"/>
        <v>0</v>
      </c>
    </row>
    <row r="167" spans="3:44" ht="15">
      <c r="C167" s="46" t="b">
        <f t="shared" si="17"/>
        <v>0</v>
      </c>
      <c r="D167" s="46" t="b">
        <f t="shared" si="17"/>
        <v>0</v>
      </c>
      <c r="G167" s="46" t="b">
        <f t="shared" si="15"/>
        <v>0</v>
      </c>
      <c r="H167" s="46" t="b">
        <f aca="true" t="shared" si="26" ref="H167:AP167">IF(H115,NOT(ISBLANK(H25)),IF(ISBLANK(H25),TRUE,FALSE))</f>
        <v>0</v>
      </c>
      <c r="I167" s="46" t="b">
        <f t="shared" si="26"/>
        <v>1</v>
      </c>
      <c r="J167" s="46" t="b">
        <f t="shared" si="26"/>
        <v>1</v>
      </c>
      <c r="K167" s="46" t="b">
        <f t="shared" si="26"/>
        <v>1</v>
      </c>
      <c r="L167" s="46" t="b">
        <f t="shared" si="26"/>
        <v>1</v>
      </c>
      <c r="M167" s="46" t="b">
        <f t="shared" si="26"/>
        <v>1</v>
      </c>
      <c r="N167" s="46" t="b">
        <f t="shared" si="26"/>
        <v>1</v>
      </c>
      <c r="O167" s="46" t="b">
        <f t="shared" si="26"/>
        <v>1</v>
      </c>
      <c r="P167" s="46" t="b">
        <f t="shared" si="26"/>
        <v>1</v>
      </c>
      <c r="Q167" s="46" t="b">
        <f t="shared" si="26"/>
        <v>1</v>
      </c>
      <c r="R167" s="46" t="b">
        <f t="shared" si="26"/>
        <v>1</v>
      </c>
      <c r="S167" s="46" t="b">
        <f t="shared" si="26"/>
        <v>1</v>
      </c>
      <c r="T167" s="46" t="b">
        <f t="shared" si="26"/>
        <v>1</v>
      </c>
      <c r="U167" s="46" t="b">
        <f t="shared" si="26"/>
        <v>1</v>
      </c>
      <c r="V167" s="46" t="b">
        <f t="shared" si="26"/>
        <v>1</v>
      </c>
      <c r="W167" s="46" t="b">
        <f t="shared" si="26"/>
        <v>1</v>
      </c>
      <c r="X167" s="46" t="b">
        <f t="shared" si="26"/>
        <v>1</v>
      </c>
      <c r="Y167" s="46" t="b">
        <f t="shared" si="26"/>
        <v>1</v>
      </c>
      <c r="Z167" s="46" t="b">
        <f t="shared" si="26"/>
        <v>1</v>
      </c>
      <c r="AA167" s="46" t="b">
        <v>1</v>
      </c>
      <c r="AB167" s="46" t="b">
        <f t="shared" si="26"/>
        <v>1</v>
      </c>
      <c r="AC167" s="46" t="b">
        <f t="shared" si="26"/>
        <v>1</v>
      </c>
      <c r="AD167" s="46" t="b">
        <f t="shared" si="26"/>
        <v>1</v>
      </c>
      <c r="AE167" s="46" t="b">
        <f t="shared" si="26"/>
        <v>1</v>
      </c>
      <c r="AF167" s="46" t="b">
        <f t="shared" si="26"/>
        <v>1</v>
      </c>
      <c r="AG167" s="46" t="b">
        <f t="shared" si="26"/>
        <v>1</v>
      </c>
      <c r="AH167" s="46" t="b">
        <f t="shared" si="26"/>
        <v>1</v>
      </c>
      <c r="AI167" s="46" t="b">
        <f t="shared" si="26"/>
        <v>1</v>
      </c>
      <c r="AJ167" s="46" t="b">
        <f t="shared" si="26"/>
        <v>1</v>
      </c>
      <c r="AK167" s="46" t="b">
        <f t="shared" si="26"/>
        <v>1</v>
      </c>
      <c r="AL167" s="46" t="b">
        <f t="shared" si="26"/>
        <v>1</v>
      </c>
      <c r="AM167" s="46" t="b">
        <f t="shared" si="26"/>
        <v>1</v>
      </c>
      <c r="AN167" s="46" t="b">
        <f t="shared" si="26"/>
        <v>1</v>
      </c>
      <c r="AO167" s="46" t="b">
        <f t="shared" si="26"/>
        <v>1</v>
      </c>
      <c r="AP167" s="46" t="b">
        <f t="shared" si="26"/>
        <v>1</v>
      </c>
      <c r="AR167" s="10" t="b">
        <f t="shared" si="10"/>
        <v>0</v>
      </c>
    </row>
    <row r="168" spans="3:44" ht="15">
      <c r="C168" s="46" t="b">
        <f t="shared" si="17"/>
        <v>0</v>
      </c>
      <c r="D168" s="46" t="b">
        <f t="shared" si="17"/>
        <v>0</v>
      </c>
      <c r="G168" s="46" t="b">
        <f t="shared" si="15"/>
        <v>0</v>
      </c>
      <c r="H168" s="46" t="b">
        <f aca="true" t="shared" si="27" ref="H168:AP168">IF(H116,NOT(ISBLANK(H26)),IF(ISBLANK(H26),TRUE,FALSE))</f>
        <v>0</v>
      </c>
      <c r="I168" s="46" t="b">
        <f t="shared" si="27"/>
        <v>1</v>
      </c>
      <c r="J168" s="46" t="b">
        <f t="shared" si="27"/>
        <v>1</v>
      </c>
      <c r="K168" s="46" t="b">
        <f t="shared" si="27"/>
        <v>1</v>
      </c>
      <c r="L168" s="46" t="b">
        <f t="shared" si="27"/>
        <v>1</v>
      </c>
      <c r="M168" s="46" t="b">
        <f t="shared" si="27"/>
        <v>1</v>
      </c>
      <c r="N168" s="46" t="b">
        <f t="shared" si="27"/>
        <v>1</v>
      </c>
      <c r="O168" s="46" t="b">
        <f t="shared" si="27"/>
        <v>1</v>
      </c>
      <c r="P168" s="46" t="b">
        <f t="shared" si="27"/>
        <v>1</v>
      </c>
      <c r="Q168" s="46" t="b">
        <f t="shared" si="27"/>
        <v>1</v>
      </c>
      <c r="R168" s="46" t="b">
        <f t="shared" si="27"/>
        <v>1</v>
      </c>
      <c r="S168" s="46" t="b">
        <f t="shared" si="27"/>
        <v>1</v>
      </c>
      <c r="T168" s="46" t="b">
        <f t="shared" si="27"/>
        <v>1</v>
      </c>
      <c r="U168" s="46" t="b">
        <f t="shared" si="27"/>
        <v>1</v>
      </c>
      <c r="V168" s="46" t="b">
        <f t="shared" si="27"/>
        <v>1</v>
      </c>
      <c r="W168" s="46" t="b">
        <f t="shared" si="27"/>
        <v>1</v>
      </c>
      <c r="X168" s="46" t="b">
        <f t="shared" si="27"/>
        <v>1</v>
      </c>
      <c r="Y168" s="46" t="b">
        <f t="shared" si="27"/>
        <v>1</v>
      </c>
      <c r="Z168" s="46" t="b">
        <f t="shared" si="27"/>
        <v>1</v>
      </c>
      <c r="AA168" s="46" t="b">
        <v>1</v>
      </c>
      <c r="AB168" s="46" t="b">
        <f t="shared" si="27"/>
        <v>1</v>
      </c>
      <c r="AC168" s="46" t="b">
        <f t="shared" si="27"/>
        <v>1</v>
      </c>
      <c r="AD168" s="46" t="b">
        <f t="shared" si="27"/>
        <v>1</v>
      </c>
      <c r="AE168" s="46" t="b">
        <f t="shared" si="27"/>
        <v>1</v>
      </c>
      <c r="AF168" s="46" t="b">
        <f t="shared" si="27"/>
        <v>1</v>
      </c>
      <c r="AG168" s="46" t="b">
        <f t="shared" si="27"/>
        <v>1</v>
      </c>
      <c r="AH168" s="46" t="b">
        <f t="shared" si="27"/>
        <v>1</v>
      </c>
      <c r="AI168" s="46" t="b">
        <f t="shared" si="27"/>
        <v>1</v>
      </c>
      <c r="AJ168" s="46" t="b">
        <f t="shared" si="27"/>
        <v>1</v>
      </c>
      <c r="AK168" s="46" t="b">
        <f t="shared" si="27"/>
        <v>1</v>
      </c>
      <c r="AL168" s="46" t="b">
        <f t="shared" si="27"/>
        <v>1</v>
      </c>
      <c r="AM168" s="46" t="b">
        <f t="shared" si="27"/>
        <v>1</v>
      </c>
      <c r="AN168" s="46" t="b">
        <f t="shared" si="27"/>
        <v>1</v>
      </c>
      <c r="AO168" s="46" t="b">
        <f t="shared" si="27"/>
        <v>1</v>
      </c>
      <c r="AP168" s="46" t="b">
        <f t="shared" si="27"/>
        <v>1</v>
      </c>
      <c r="AR168" s="10" t="b">
        <f t="shared" si="10"/>
        <v>0</v>
      </c>
    </row>
    <row r="169" spans="3:44" ht="15">
      <c r="C169" s="46" t="b">
        <f t="shared" si="17"/>
        <v>0</v>
      </c>
      <c r="D169" s="46" t="b">
        <f t="shared" si="17"/>
        <v>0</v>
      </c>
      <c r="G169" s="46" t="b">
        <f t="shared" si="15"/>
        <v>0</v>
      </c>
      <c r="H169" s="46" t="b">
        <f aca="true" t="shared" si="28" ref="H169:AP169">IF(H117,NOT(ISBLANK(H27)),IF(ISBLANK(H27),TRUE,FALSE))</f>
        <v>0</v>
      </c>
      <c r="I169" s="46" t="b">
        <f t="shared" si="28"/>
        <v>1</v>
      </c>
      <c r="J169" s="46" t="b">
        <f t="shared" si="28"/>
        <v>1</v>
      </c>
      <c r="K169" s="46" t="b">
        <f t="shared" si="28"/>
        <v>1</v>
      </c>
      <c r="L169" s="46" t="b">
        <f t="shared" si="28"/>
        <v>1</v>
      </c>
      <c r="M169" s="46" t="b">
        <f t="shared" si="28"/>
        <v>1</v>
      </c>
      <c r="N169" s="46" t="b">
        <f t="shared" si="28"/>
        <v>1</v>
      </c>
      <c r="O169" s="46" t="b">
        <f t="shared" si="28"/>
        <v>1</v>
      </c>
      <c r="P169" s="46" t="b">
        <f t="shared" si="28"/>
        <v>1</v>
      </c>
      <c r="Q169" s="46" t="b">
        <f t="shared" si="28"/>
        <v>1</v>
      </c>
      <c r="R169" s="46" t="b">
        <f t="shared" si="28"/>
        <v>1</v>
      </c>
      <c r="S169" s="46" t="b">
        <f t="shared" si="28"/>
        <v>1</v>
      </c>
      <c r="T169" s="46" t="b">
        <f t="shared" si="28"/>
        <v>1</v>
      </c>
      <c r="U169" s="46" t="b">
        <f t="shared" si="28"/>
        <v>1</v>
      </c>
      <c r="V169" s="46" t="b">
        <f t="shared" si="28"/>
        <v>1</v>
      </c>
      <c r="W169" s="46" t="b">
        <f t="shared" si="28"/>
        <v>1</v>
      </c>
      <c r="X169" s="46" t="b">
        <f t="shared" si="28"/>
        <v>1</v>
      </c>
      <c r="Y169" s="46" t="b">
        <f t="shared" si="28"/>
        <v>1</v>
      </c>
      <c r="Z169" s="46" t="b">
        <f t="shared" si="28"/>
        <v>1</v>
      </c>
      <c r="AA169" s="46" t="b">
        <v>1</v>
      </c>
      <c r="AB169" s="46" t="b">
        <f t="shared" si="28"/>
        <v>1</v>
      </c>
      <c r="AC169" s="46" t="b">
        <f t="shared" si="28"/>
        <v>1</v>
      </c>
      <c r="AD169" s="46" t="b">
        <f t="shared" si="28"/>
        <v>1</v>
      </c>
      <c r="AE169" s="46" t="b">
        <f t="shared" si="28"/>
        <v>1</v>
      </c>
      <c r="AF169" s="46" t="b">
        <f t="shared" si="28"/>
        <v>1</v>
      </c>
      <c r="AG169" s="46" t="b">
        <f t="shared" si="28"/>
        <v>1</v>
      </c>
      <c r="AH169" s="46" t="b">
        <f t="shared" si="28"/>
        <v>1</v>
      </c>
      <c r="AI169" s="46" t="b">
        <f t="shared" si="28"/>
        <v>1</v>
      </c>
      <c r="AJ169" s="46" t="b">
        <f t="shared" si="28"/>
        <v>1</v>
      </c>
      <c r="AK169" s="46" t="b">
        <f t="shared" si="28"/>
        <v>1</v>
      </c>
      <c r="AL169" s="46" t="b">
        <f t="shared" si="28"/>
        <v>1</v>
      </c>
      <c r="AM169" s="46" t="b">
        <f t="shared" si="28"/>
        <v>1</v>
      </c>
      <c r="AN169" s="46" t="b">
        <f t="shared" si="28"/>
        <v>1</v>
      </c>
      <c r="AO169" s="46" t="b">
        <f t="shared" si="28"/>
        <v>1</v>
      </c>
      <c r="AP169" s="46" t="b">
        <f t="shared" si="28"/>
        <v>1</v>
      </c>
      <c r="AR169" s="10" t="b">
        <f t="shared" si="10"/>
        <v>0</v>
      </c>
    </row>
    <row r="170" spans="3:44" ht="15">
      <c r="C170" s="46" t="b">
        <f t="shared" si="17"/>
        <v>0</v>
      </c>
      <c r="D170" s="46" t="b">
        <f t="shared" si="17"/>
        <v>0</v>
      </c>
      <c r="G170" s="46" t="b">
        <f t="shared" si="15"/>
        <v>0</v>
      </c>
      <c r="H170" s="46" t="b">
        <f aca="true" t="shared" si="29" ref="H170:AP170">IF(H118,NOT(ISBLANK(H28)),IF(ISBLANK(H28),TRUE,FALSE))</f>
        <v>0</v>
      </c>
      <c r="I170" s="46" t="b">
        <f t="shared" si="29"/>
        <v>1</v>
      </c>
      <c r="J170" s="46" t="b">
        <f t="shared" si="29"/>
        <v>1</v>
      </c>
      <c r="K170" s="46" t="b">
        <f t="shared" si="29"/>
        <v>1</v>
      </c>
      <c r="L170" s="46" t="b">
        <f t="shared" si="29"/>
        <v>1</v>
      </c>
      <c r="M170" s="46" t="b">
        <f t="shared" si="29"/>
        <v>1</v>
      </c>
      <c r="N170" s="46" t="b">
        <f t="shared" si="29"/>
        <v>1</v>
      </c>
      <c r="O170" s="46" t="b">
        <f t="shared" si="29"/>
        <v>1</v>
      </c>
      <c r="P170" s="46" t="b">
        <f t="shared" si="29"/>
        <v>1</v>
      </c>
      <c r="Q170" s="46" t="b">
        <f t="shared" si="29"/>
        <v>1</v>
      </c>
      <c r="R170" s="46" t="b">
        <f t="shared" si="29"/>
        <v>1</v>
      </c>
      <c r="S170" s="46" t="b">
        <f t="shared" si="29"/>
        <v>1</v>
      </c>
      <c r="T170" s="46" t="b">
        <f t="shared" si="29"/>
        <v>1</v>
      </c>
      <c r="U170" s="46" t="b">
        <f t="shared" si="29"/>
        <v>1</v>
      </c>
      <c r="V170" s="46" t="b">
        <f t="shared" si="29"/>
        <v>1</v>
      </c>
      <c r="W170" s="46" t="b">
        <f t="shared" si="29"/>
        <v>1</v>
      </c>
      <c r="X170" s="46" t="b">
        <f t="shared" si="29"/>
        <v>1</v>
      </c>
      <c r="Y170" s="46" t="b">
        <f t="shared" si="29"/>
        <v>1</v>
      </c>
      <c r="Z170" s="46" t="b">
        <f t="shared" si="29"/>
        <v>1</v>
      </c>
      <c r="AA170" s="46" t="b">
        <v>1</v>
      </c>
      <c r="AB170" s="46" t="b">
        <f t="shared" si="29"/>
        <v>1</v>
      </c>
      <c r="AC170" s="46" t="b">
        <f t="shared" si="29"/>
        <v>1</v>
      </c>
      <c r="AD170" s="46" t="b">
        <f t="shared" si="29"/>
        <v>1</v>
      </c>
      <c r="AE170" s="46" t="b">
        <f t="shared" si="29"/>
        <v>1</v>
      </c>
      <c r="AF170" s="46" t="b">
        <f t="shared" si="29"/>
        <v>1</v>
      </c>
      <c r="AG170" s="46" t="b">
        <f t="shared" si="29"/>
        <v>1</v>
      </c>
      <c r="AH170" s="46" t="b">
        <f t="shared" si="29"/>
        <v>1</v>
      </c>
      <c r="AI170" s="46" t="b">
        <f t="shared" si="29"/>
        <v>1</v>
      </c>
      <c r="AJ170" s="46" t="b">
        <f t="shared" si="29"/>
        <v>1</v>
      </c>
      <c r="AK170" s="46" t="b">
        <f t="shared" si="29"/>
        <v>1</v>
      </c>
      <c r="AL170" s="46" t="b">
        <f t="shared" si="29"/>
        <v>1</v>
      </c>
      <c r="AM170" s="46" t="b">
        <f t="shared" si="29"/>
        <v>1</v>
      </c>
      <c r="AN170" s="46" t="b">
        <f t="shared" si="29"/>
        <v>1</v>
      </c>
      <c r="AO170" s="46" t="b">
        <f t="shared" si="29"/>
        <v>1</v>
      </c>
      <c r="AP170" s="46" t="b">
        <f t="shared" si="29"/>
        <v>1</v>
      </c>
      <c r="AR170" s="10" t="b">
        <f t="shared" si="10"/>
        <v>0</v>
      </c>
    </row>
    <row r="171" spans="3:44" ht="15">
      <c r="C171" s="46" t="b">
        <f t="shared" si="17"/>
        <v>0</v>
      </c>
      <c r="D171" s="46" t="b">
        <f t="shared" si="17"/>
        <v>0</v>
      </c>
      <c r="G171" s="46" t="b">
        <f t="shared" si="15"/>
        <v>0</v>
      </c>
      <c r="H171" s="46" t="b">
        <f aca="true" t="shared" si="30" ref="H171:AP171">IF(H119,NOT(ISBLANK(H29)),IF(ISBLANK(H29),TRUE,FALSE))</f>
        <v>0</v>
      </c>
      <c r="I171" s="46" t="b">
        <f t="shared" si="30"/>
        <v>1</v>
      </c>
      <c r="J171" s="46" t="b">
        <f t="shared" si="30"/>
        <v>1</v>
      </c>
      <c r="K171" s="46" t="b">
        <f t="shared" si="30"/>
        <v>1</v>
      </c>
      <c r="L171" s="46" t="b">
        <f t="shared" si="30"/>
        <v>1</v>
      </c>
      <c r="M171" s="46" t="b">
        <f t="shared" si="30"/>
        <v>1</v>
      </c>
      <c r="N171" s="46" t="b">
        <f t="shared" si="30"/>
        <v>1</v>
      </c>
      <c r="O171" s="46" t="b">
        <f t="shared" si="30"/>
        <v>1</v>
      </c>
      <c r="P171" s="46" t="b">
        <f t="shared" si="30"/>
        <v>1</v>
      </c>
      <c r="Q171" s="46" t="b">
        <f t="shared" si="30"/>
        <v>1</v>
      </c>
      <c r="R171" s="46" t="b">
        <f t="shared" si="30"/>
        <v>1</v>
      </c>
      <c r="S171" s="46" t="b">
        <f t="shared" si="30"/>
        <v>1</v>
      </c>
      <c r="T171" s="46" t="b">
        <f t="shared" si="30"/>
        <v>1</v>
      </c>
      <c r="U171" s="46" t="b">
        <f t="shared" si="30"/>
        <v>1</v>
      </c>
      <c r="V171" s="46" t="b">
        <f t="shared" si="30"/>
        <v>1</v>
      </c>
      <c r="W171" s="46" t="b">
        <f t="shared" si="30"/>
        <v>1</v>
      </c>
      <c r="X171" s="46" t="b">
        <f t="shared" si="30"/>
        <v>1</v>
      </c>
      <c r="Y171" s="46" t="b">
        <f t="shared" si="30"/>
        <v>1</v>
      </c>
      <c r="Z171" s="46" t="b">
        <f t="shared" si="30"/>
        <v>1</v>
      </c>
      <c r="AA171" s="46" t="b">
        <v>1</v>
      </c>
      <c r="AB171" s="46" t="b">
        <f t="shared" si="30"/>
        <v>1</v>
      </c>
      <c r="AC171" s="46" t="b">
        <f t="shared" si="30"/>
        <v>1</v>
      </c>
      <c r="AD171" s="46" t="b">
        <f t="shared" si="30"/>
        <v>1</v>
      </c>
      <c r="AE171" s="46" t="b">
        <f t="shared" si="30"/>
        <v>1</v>
      </c>
      <c r="AF171" s="46" t="b">
        <f t="shared" si="30"/>
        <v>1</v>
      </c>
      <c r="AG171" s="46" t="b">
        <f t="shared" si="30"/>
        <v>1</v>
      </c>
      <c r="AH171" s="46" t="b">
        <f t="shared" si="30"/>
        <v>1</v>
      </c>
      <c r="AI171" s="46" t="b">
        <f t="shared" si="30"/>
        <v>1</v>
      </c>
      <c r="AJ171" s="46" t="b">
        <f t="shared" si="30"/>
        <v>1</v>
      </c>
      <c r="AK171" s="46" t="b">
        <f t="shared" si="30"/>
        <v>1</v>
      </c>
      <c r="AL171" s="46" t="b">
        <f t="shared" si="30"/>
        <v>1</v>
      </c>
      <c r="AM171" s="46" t="b">
        <f t="shared" si="30"/>
        <v>1</v>
      </c>
      <c r="AN171" s="46" t="b">
        <f t="shared" si="30"/>
        <v>1</v>
      </c>
      <c r="AO171" s="46" t="b">
        <f t="shared" si="30"/>
        <v>1</v>
      </c>
      <c r="AP171" s="46" t="b">
        <f t="shared" si="30"/>
        <v>1</v>
      </c>
      <c r="AR171" s="10" t="b">
        <f t="shared" si="10"/>
        <v>0</v>
      </c>
    </row>
    <row r="172" spans="3:44" ht="15">
      <c r="C172" s="46" t="b">
        <f t="shared" si="17"/>
        <v>0</v>
      </c>
      <c r="D172" s="46" t="b">
        <f t="shared" si="17"/>
        <v>0</v>
      </c>
      <c r="G172" s="46" t="b">
        <f t="shared" si="15"/>
        <v>0</v>
      </c>
      <c r="H172" s="46" t="b">
        <f aca="true" t="shared" si="31" ref="H172:AP172">IF(H120,NOT(ISBLANK(H30)),IF(ISBLANK(H30),TRUE,FALSE))</f>
        <v>0</v>
      </c>
      <c r="I172" s="46" t="b">
        <f t="shared" si="31"/>
        <v>1</v>
      </c>
      <c r="J172" s="46" t="b">
        <f t="shared" si="31"/>
        <v>1</v>
      </c>
      <c r="K172" s="46" t="b">
        <f t="shared" si="31"/>
        <v>1</v>
      </c>
      <c r="L172" s="46" t="b">
        <f t="shared" si="31"/>
        <v>1</v>
      </c>
      <c r="M172" s="46" t="b">
        <f t="shared" si="31"/>
        <v>1</v>
      </c>
      <c r="N172" s="46" t="b">
        <f t="shared" si="31"/>
        <v>1</v>
      </c>
      <c r="O172" s="46" t="b">
        <f t="shared" si="31"/>
        <v>1</v>
      </c>
      <c r="P172" s="46" t="b">
        <f t="shared" si="31"/>
        <v>1</v>
      </c>
      <c r="Q172" s="46" t="b">
        <f t="shared" si="31"/>
        <v>1</v>
      </c>
      <c r="R172" s="46" t="b">
        <f t="shared" si="31"/>
        <v>1</v>
      </c>
      <c r="S172" s="46" t="b">
        <f t="shared" si="31"/>
        <v>1</v>
      </c>
      <c r="T172" s="46" t="b">
        <f t="shared" si="31"/>
        <v>1</v>
      </c>
      <c r="U172" s="46" t="b">
        <f t="shared" si="31"/>
        <v>1</v>
      </c>
      <c r="V172" s="46" t="b">
        <f t="shared" si="31"/>
        <v>1</v>
      </c>
      <c r="W172" s="46" t="b">
        <f t="shared" si="31"/>
        <v>1</v>
      </c>
      <c r="X172" s="46" t="b">
        <f t="shared" si="31"/>
        <v>1</v>
      </c>
      <c r="Y172" s="46" t="b">
        <f t="shared" si="31"/>
        <v>1</v>
      </c>
      <c r="Z172" s="46" t="b">
        <f t="shared" si="31"/>
        <v>1</v>
      </c>
      <c r="AA172" s="46" t="b">
        <v>1</v>
      </c>
      <c r="AB172" s="46" t="b">
        <f t="shared" si="31"/>
        <v>1</v>
      </c>
      <c r="AC172" s="46" t="b">
        <f t="shared" si="31"/>
        <v>1</v>
      </c>
      <c r="AD172" s="46" t="b">
        <f t="shared" si="31"/>
        <v>1</v>
      </c>
      <c r="AE172" s="46" t="b">
        <f t="shared" si="31"/>
        <v>1</v>
      </c>
      <c r="AF172" s="46" t="b">
        <f t="shared" si="31"/>
        <v>1</v>
      </c>
      <c r="AG172" s="46" t="b">
        <f t="shared" si="31"/>
        <v>1</v>
      </c>
      <c r="AH172" s="46" t="b">
        <f t="shared" si="31"/>
        <v>1</v>
      </c>
      <c r="AI172" s="46" t="b">
        <f t="shared" si="31"/>
        <v>1</v>
      </c>
      <c r="AJ172" s="46" t="b">
        <f t="shared" si="31"/>
        <v>1</v>
      </c>
      <c r="AK172" s="46" t="b">
        <f t="shared" si="31"/>
        <v>1</v>
      </c>
      <c r="AL172" s="46" t="b">
        <f t="shared" si="31"/>
        <v>1</v>
      </c>
      <c r="AM172" s="46" t="b">
        <f t="shared" si="31"/>
        <v>1</v>
      </c>
      <c r="AN172" s="46" t="b">
        <f t="shared" si="31"/>
        <v>1</v>
      </c>
      <c r="AO172" s="46" t="b">
        <f t="shared" si="31"/>
        <v>1</v>
      </c>
      <c r="AP172" s="46" t="b">
        <f t="shared" si="31"/>
        <v>1</v>
      </c>
      <c r="AR172" s="10" t="b">
        <f t="shared" si="10"/>
        <v>0</v>
      </c>
    </row>
    <row r="173" spans="3:44" ht="15">
      <c r="C173" s="46" t="b">
        <f t="shared" si="17"/>
        <v>0</v>
      </c>
      <c r="D173" s="46" t="b">
        <f t="shared" si="17"/>
        <v>0</v>
      </c>
      <c r="G173" s="46" t="b">
        <f t="shared" si="15"/>
        <v>0</v>
      </c>
      <c r="H173" s="46" t="b">
        <f aca="true" t="shared" si="32" ref="H173:AP173">IF(H121,NOT(ISBLANK(H31)),IF(ISBLANK(H31),TRUE,FALSE))</f>
        <v>0</v>
      </c>
      <c r="I173" s="46" t="b">
        <f t="shared" si="32"/>
        <v>1</v>
      </c>
      <c r="J173" s="46" t="b">
        <f t="shared" si="32"/>
        <v>1</v>
      </c>
      <c r="K173" s="46" t="b">
        <f t="shared" si="32"/>
        <v>1</v>
      </c>
      <c r="L173" s="46" t="b">
        <f t="shared" si="32"/>
        <v>1</v>
      </c>
      <c r="M173" s="46" t="b">
        <f t="shared" si="32"/>
        <v>1</v>
      </c>
      <c r="N173" s="46" t="b">
        <f t="shared" si="32"/>
        <v>1</v>
      </c>
      <c r="O173" s="46" t="b">
        <f t="shared" si="32"/>
        <v>1</v>
      </c>
      <c r="P173" s="46" t="b">
        <f t="shared" si="32"/>
        <v>1</v>
      </c>
      <c r="Q173" s="46" t="b">
        <f t="shared" si="32"/>
        <v>1</v>
      </c>
      <c r="R173" s="46" t="b">
        <f t="shared" si="32"/>
        <v>1</v>
      </c>
      <c r="S173" s="46" t="b">
        <f t="shared" si="32"/>
        <v>1</v>
      </c>
      <c r="T173" s="46" t="b">
        <f t="shared" si="32"/>
        <v>1</v>
      </c>
      <c r="U173" s="46" t="b">
        <f t="shared" si="32"/>
        <v>1</v>
      </c>
      <c r="V173" s="46" t="b">
        <f t="shared" si="32"/>
        <v>1</v>
      </c>
      <c r="W173" s="46" t="b">
        <f t="shared" si="32"/>
        <v>1</v>
      </c>
      <c r="X173" s="46" t="b">
        <f t="shared" si="32"/>
        <v>1</v>
      </c>
      <c r="Y173" s="46" t="b">
        <f t="shared" si="32"/>
        <v>1</v>
      </c>
      <c r="Z173" s="46" t="b">
        <f t="shared" si="32"/>
        <v>1</v>
      </c>
      <c r="AA173" s="46" t="b">
        <v>1</v>
      </c>
      <c r="AB173" s="46" t="b">
        <f t="shared" si="32"/>
        <v>1</v>
      </c>
      <c r="AC173" s="46" t="b">
        <f t="shared" si="32"/>
        <v>1</v>
      </c>
      <c r="AD173" s="46" t="b">
        <f t="shared" si="32"/>
        <v>1</v>
      </c>
      <c r="AE173" s="46" t="b">
        <f t="shared" si="32"/>
        <v>1</v>
      </c>
      <c r="AF173" s="46" t="b">
        <f t="shared" si="32"/>
        <v>1</v>
      </c>
      <c r="AG173" s="46" t="b">
        <f t="shared" si="32"/>
        <v>1</v>
      </c>
      <c r="AH173" s="46" t="b">
        <f t="shared" si="32"/>
        <v>1</v>
      </c>
      <c r="AI173" s="46" t="b">
        <f t="shared" si="32"/>
        <v>1</v>
      </c>
      <c r="AJ173" s="46" t="b">
        <f t="shared" si="32"/>
        <v>1</v>
      </c>
      <c r="AK173" s="46" t="b">
        <f t="shared" si="32"/>
        <v>1</v>
      </c>
      <c r="AL173" s="46" t="b">
        <f t="shared" si="32"/>
        <v>1</v>
      </c>
      <c r="AM173" s="46" t="b">
        <f t="shared" si="32"/>
        <v>1</v>
      </c>
      <c r="AN173" s="46" t="b">
        <f t="shared" si="32"/>
        <v>1</v>
      </c>
      <c r="AO173" s="46" t="b">
        <f t="shared" si="32"/>
        <v>1</v>
      </c>
      <c r="AP173" s="46" t="b">
        <f t="shared" si="32"/>
        <v>1</v>
      </c>
      <c r="AR173" s="10" t="b">
        <f t="shared" si="10"/>
        <v>0</v>
      </c>
    </row>
    <row r="174" spans="3:44" ht="15">
      <c r="C174" s="46" t="b">
        <f t="shared" si="17"/>
        <v>0</v>
      </c>
      <c r="D174" s="46" t="b">
        <f t="shared" si="17"/>
        <v>0</v>
      </c>
      <c r="G174" s="46" t="b">
        <f t="shared" si="15"/>
        <v>0</v>
      </c>
      <c r="H174" s="46" t="b">
        <f aca="true" t="shared" si="33" ref="H174:AP174">IF(H122,NOT(ISBLANK(H32)),IF(ISBLANK(H32),TRUE,FALSE))</f>
        <v>0</v>
      </c>
      <c r="I174" s="46" t="b">
        <f t="shared" si="33"/>
        <v>1</v>
      </c>
      <c r="J174" s="46" t="b">
        <f t="shared" si="33"/>
        <v>1</v>
      </c>
      <c r="K174" s="46" t="b">
        <f t="shared" si="33"/>
        <v>1</v>
      </c>
      <c r="L174" s="46" t="b">
        <f t="shared" si="33"/>
        <v>1</v>
      </c>
      <c r="M174" s="46" t="b">
        <f t="shared" si="33"/>
        <v>1</v>
      </c>
      <c r="N174" s="46" t="b">
        <f t="shared" si="33"/>
        <v>1</v>
      </c>
      <c r="O174" s="46" t="b">
        <f t="shared" si="33"/>
        <v>1</v>
      </c>
      <c r="P174" s="46" t="b">
        <f t="shared" si="33"/>
        <v>1</v>
      </c>
      <c r="Q174" s="46" t="b">
        <f t="shared" si="33"/>
        <v>1</v>
      </c>
      <c r="R174" s="46" t="b">
        <f t="shared" si="33"/>
        <v>1</v>
      </c>
      <c r="S174" s="46" t="b">
        <f t="shared" si="33"/>
        <v>1</v>
      </c>
      <c r="T174" s="46" t="b">
        <f t="shared" si="33"/>
        <v>1</v>
      </c>
      <c r="U174" s="46" t="b">
        <f t="shared" si="33"/>
        <v>1</v>
      </c>
      <c r="V174" s="46" t="b">
        <f t="shared" si="33"/>
        <v>1</v>
      </c>
      <c r="W174" s="46" t="b">
        <f t="shared" si="33"/>
        <v>1</v>
      </c>
      <c r="X174" s="46" t="b">
        <f t="shared" si="33"/>
        <v>1</v>
      </c>
      <c r="Y174" s="46" t="b">
        <f t="shared" si="33"/>
        <v>1</v>
      </c>
      <c r="Z174" s="46" t="b">
        <f t="shared" si="33"/>
        <v>1</v>
      </c>
      <c r="AA174" s="46" t="b">
        <v>1</v>
      </c>
      <c r="AB174" s="46" t="b">
        <f t="shared" si="33"/>
        <v>1</v>
      </c>
      <c r="AC174" s="46" t="b">
        <f t="shared" si="33"/>
        <v>1</v>
      </c>
      <c r="AD174" s="46" t="b">
        <f t="shared" si="33"/>
        <v>1</v>
      </c>
      <c r="AE174" s="46" t="b">
        <f t="shared" si="33"/>
        <v>1</v>
      </c>
      <c r="AF174" s="46" t="b">
        <f t="shared" si="33"/>
        <v>1</v>
      </c>
      <c r="AG174" s="46" t="b">
        <f t="shared" si="33"/>
        <v>1</v>
      </c>
      <c r="AH174" s="46" t="b">
        <f t="shared" si="33"/>
        <v>1</v>
      </c>
      <c r="AI174" s="46" t="b">
        <f t="shared" si="33"/>
        <v>1</v>
      </c>
      <c r="AJ174" s="46" t="b">
        <f t="shared" si="33"/>
        <v>1</v>
      </c>
      <c r="AK174" s="46" t="b">
        <f t="shared" si="33"/>
        <v>1</v>
      </c>
      <c r="AL174" s="46" t="b">
        <f t="shared" si="33"/>
        <v>1</v>
      </c>
      <c r="AM174" s="46" t="b">
        <f t="shared" si="33"/>
        <v>1</v>
      </c>
      <c r="AN174" s="46" t="b">
        <f t="shared" si="33"/>
        <v>1</v>
      </c>
      <c r="AO174" s="46" t="b">
        <f t="shared" si="33"/>
        <v>1</v>
      </c>
      <c r="AP174" s="46" t="b">
        <f t="shared" si="33"/>
        <v>1</v>
      </c>
      <c r="AR174" s="10" t="b">
        <f t="shared" si="10"/>
        <v>0</v>
      </c>
    </row>
    <row r="175" spans="3:44" ht="15">
      <c r="C175" s="46" t="b">
        <f t="shared" si="17"/>
        <v>0</v>
      </c>
      <c r="D175" s="46" t="b">
        <f t="shared" si="17"/>
        <v>0</v>
      </c>
      <c r="G175" s="46" t="b">
        <f t="shared" si="15"/>
        <v>0</v>
      </c>
      <c r="H175" s="46" t="b">
        <f aca="true" t="shared" si="34" ref="H175:AP175">IF(H123,NOT(ISBLANK(H33)),IF(ISBLANK(H33),TRUE,FALSE))</f>
        <v>0</v>
      </c>
      <c r="I175" s="46" t="b">
        <f t="shared" si="34"/>
        <v>1</v>
      </c>
      <c r="J175" s="46" t="b">
        <f t="shared" si="34"/>
        <v>1</v>
      </c>
      <c r="K175" s="46" t="b">
        <f t="shared" si="34"/>
        <v>1</v>
      </c>
      <c r="L175" s="46" t="b">
        <f t="shared" si="34"/>
        <v>1</v>
      </c>
      <c r="M175" s="46" t="b">
        <f t="shared" si="34"/>
        <v>1</v>
      </c>
      <c r="N175" s="46" t="b">
        <f t="shared" si="34"/>
        <v>1</v>
      </c>
      <c r="O175" s="46" t="b">
        <f t="shared" si="34"/>
        <v>1</v>
      </c>
      <c r="P175" s="46" t="b">
        <f t="shared" si="34"/>
        <v>1</v>
      </c>
      <c r="Q175" s="46" t="b">
        <f t="shared" si="34"/>
        <v>1</v>
      </c>
      <c r="R175" s="46" t="b">
        <f t="shared" si="34"/>
        <v>1</v>
      </c>
      <c r="S175" s="46" t="b">
        <f t="shared" si="34"/>
        <v>1</v>
      </c>
      <c r="T175" s="46" t="b">
        <f t="shared" si="34"/>
        <v>1</v>
      </c>
      <c r="U175" s="46" t="b">
        <f t="shared" si="34"/>
        <v>1</v>
      </c>
      <c r="V175" s="46" t="b">
        <f t="shared" si="34"/>
        <v>1</v>
      </c>
      <c r="W175" s="46" t="b">
        <f t="shared" si="34"/>
        <v>1</v>
      </c>
      <c r="X175" s="46" t="b">
        <f t="shared" si="34"/>
        <v>1</v>
      </c>
      <c r="Y175" s="46" t="b">
        <f t="shared" si="34"/>
        <v>1</v>
      </c>
      <c r="Z175" s="46" t="b">
        <f t="shared" si="34"/>
        <v>1</v>
      </c>
      <c r="AA175" s="46" t="b">
        <v>1</v>
      </c>
      <c r="AB175" s="46" t="b">
        <f t="shared" si="34"/>
        <v>1</v>
      </c>
      <c r="AC175" s="46" t="b">
        <f t="shared" si="34"/>
        <v>1</v>
      </c>
      <c r="AD175" s="46" t="b">
        <f t="shared" si="34"/>
        <v>1</v>
      </c>
      <c r="AE175" s="46" t="b">
        <f t="shared" si="34"/>
        <v>1</v>
      </c>
      <c r="AF175" s="46" t="b">
        <f t="shared" si="34"/>
        <v>1</v>
      </c>
      <c r="AG175" s="46" t="b">
        <f t="shared" si="34"/>
        <v>1</v>
      </c>
      <c r="AH175" s="46" t="b">
        <f t="shared" si="34"/>
        <v>1</v>
      </c>
      <c r="AI175" s="46" t="b">
        <f t="shared" si="34"/>
        <v>1</v>
      </c>
      <c r="AJ175" s="46" t="b">
        <f t="shared" si="34"/>
        <v>1</v>
      </c>
      <c r="AK175" s="46" t="b">
        <f t="shared" si="34"/>
        <v>1</v>
      </c>
      <c r="AL175" s="46" t="b">
        <f t="shared" si="34"/>
        <v>1</v>
      </c>
      <c r="AM175" s="46" t="b">
        <f t="shared" si="34"/>
        <v>1</v>
      </c>
      <c r="AN175" s="46" t="b">
        <f t="shared" si="34"/>
        <v>1</v>
      </c>
      <c r="AO175" s="46" t="b">
        <f t="shared" si="34"/>
        <v>1</v>
      </c>
      <c r="AP175" s="46" t="b">
        <f t="shared" si="34"/>
        <v>1</v>
      </c>
      <c r="AR175" s="10" t="b">
        <f t="shared" si="10"/>
        <v>0</v>
      </c>
    </row>
    <row r="176" spans="3:44" ht="15">
      <c r="C176" s="46" t="b">
        <f t="shared" si="17"/>
        <v>0</v>
      </c>
      <c r="D176" s="46" t="b">
        <f t="shared" si="17"/>
        <v>0</v>
      </c>
      <c r="G176" s="46" t="b">
        <f t="shared" si="15"/>
        <v>0</v>
      </c>
      <c r="H176" s="46" t="b">
        <f aca="true" t="shared" si="35" ref="H176:AP176">IF(H124,NOT(ISBLANK(H34)),IF(ISBLANK(H34),TRUE,FALSE))</f>
        <v>0</v>
      </c>
      <c r="I176" s="46" t="b">
        <f t="shared" si="35"/>
        <v>1</v>
      </c>
      <c r="J176" s="46" t="b">
        <f t="shared" si="35"/>
        <v>1</v>
      </c>
      <c r="K176" s="46" t="b">
        <f t="shared" si="35"/>
        <v>1</v>
      </c>
      <c r="L176" s="46" t="b">
        <f t="shared" si="35"/>
        <v>1</v>
      </c>
      <c r="M176" s="46" t="b">
        <f t="shared" si="35"/>
        <v>1</v>
      </c>
      <c r="N176" s="46" t="b">
        <f t="shared" si="35"/>
        <v>1</v>
      </c>
      <c r="O176" s="46" t="b">
        <f t="shared" si="35"/>
        <v>1</v>
      </c>
      <c r="P176" s="46" t="b">
        <f t="shared" si="35"/>
        <v>1</v>
      </c>
      <c r="Q176" s="46" t="b">
        <f t="shared" si="35"/>
        <v>1</v>
      </c>
      <c r="R176" s="46" t="b">
        <f t="shared" si="35"/>
        <v>1</v>
      </c>
      <c r="S176" s="46" t="b">
        <f t="shared" si="35"/>
        <v>1</v>
      </c>
      <c r="T176" s="46" t="b">
        <f t="shared" si="35"/>
        <v>1</v>
      </c>
      <c r="U176" s="46" t="b">
        <f t="shared" si="35"/>
        <v>1</v>
      </c>
      <c r="V176" s="46" t="b">
        <f t="shared" si="35"/>
        <v>1</v>
      </c>
      <c r="W176" s="46" t="b">
        <f t="shared" si="35"/>
        <v>1</v>
      </c>
      <c r="X176" s="46" t="b">
        <f t="shared" si="35"/>
        <v>1</v>
      </c>
      <c r="Y176" s="46" t="b">
        <f t="shared" si="35"/>
        <v>1</v>
      </c>
      <c r="Z176" s="46" t="b">
        <f t="shared" si="35"/>
        <v>1</v>
      </c>
      <c r="AA176" s="46" t="b">
        <v>1</v>
      </c>
      <c r="AB176" s="46" t="b">
        <f t="shared" si="35"/>
        <v>1</v>
      </c>
      <c r="AC176" s="46" t="b">
        <f t="shared" si="35"/>
        <v>1</v>
      </c>
      <c r="AD176" s="46" t="b">
        <f t="shared" si="35"/>
        <v>1</v>
      </c>
      <c r="AE176" s="46" t="b">
        <f t="shared" si="35"/>
        <v>1</v>
      </c>
      <c r="AF176" s="46" t="b">
        <f t="shared" si="35"/>
        <v>1</v>
      </c>
      <c r="AG176" s="46" t="b">
        <f t="shared" si="35"/>
        <v>1</v>
      </c>
      <c r="AH176" s="46" t="b">
        <f t="shared" si="35"/>
        <v>1</v>
      </c>
      <c r="AI176" s="46" t="b">
        <f t="shared" si="35"/>
        <v>1</v>
      </c>
      <c r="AJ176" s="46" t="b">
        <f t="shared" si="35"/>
        <v>1</v>
      </c>
      <c r="AK176" s="46" t="b">
        <f t="shared" si="35"/>
        <v>1</v>
      </c>
      <c r="AL176" s="46" t="b">
        <f t="shared" si="35"/>
        <v>1</v>
      </c>
      <c r="AM176" s="46" t="b">
        <f t="shared" si="35"/>
        <v>1</v>
      </c>
      <c r="AN176" s="46" t="b">
        <f t="shared" si="35"/>
        <v>1</v>
      </c>
      <c r="AO176" s="46" t="b">
        <f t="shared" si="35"/>
        <v>1</v>
      </c>
      <c r="AP176" s="46" t="b">
        <f t="shared" si="35"/>
        <v>1</v>
      </c>
      <c r="AR176" s="10" t="b">
        <f t="shared" si="10"/>
        <v>0</v>
      </c>
    </row>
    <row r="177" spans="3:44" ht="15">
      <c r="C177" s="46" t="b">
        <f t="shared" si="17"/>
        <v>0</v>
      </c>
      <c r="D177" s="46" t="b">
        <f t="shared" si="17"/>
        <v>0</v>
      </c>
      <c r="G177" s="46" t="b">
        <f t="shared" si="15"/>
        <v>0</v>
      </c>
      <c r="H177" s="46" t="b">
        <f aca="true" t="shared" si="36" ref="H177:AP177">IF(H125,NOT(ISBLANK(H35)),IF(ISBLANK(H35),TRUE,FALSE))</f>
        <v>0</v>
      </c>
      <c r="I177" s="46" t="b">
        <f t="shared" si="36"/>
        <v>1</v>
      </c>
      <c r="J177" s="46" t="b">
        <f t="shared" si="36"/>
        <v>1</v>
      </c>
      <c r="K177" s="46" t="b">
        <f t="shared" si="36"/>
        <v>1</v>
      </c>
      <c r="L177" s="46" t="b">
        <f t="shared" si="36"/>
        <v>1</v>
      </c>
      <c r="M177" s="46" t="b">
        <f t="shared" si="36"/>
        <v>1</v>
      </c>
      <c r="N177" s="46" t="b">
        <f t="shared" si="36"/>
        <v>1</v>
      </c>
      <c r="O177" s="46" t="b">
        <f t="shared" si="36"/>
        <v>1</v>
      </c>
      <c r="P177" s="46" t="b">
        <f t="shared" si="36"/>
        <v>1</v>
      </c>
      <c r="Q177" s="46" t="b">
        <f t="shared" si="36"/>
        <v>1</v>
      </c>
      <c r="R177" s="46" t="b">
        <f t="shared" si="36"/>
        <v>1</v>
      </c>
      <c r="S177" s="46" t="b">
        <f t="shared" si="36"/>
        <v>1</v>
      </c>
      <c r="T177" s="46" t="b">
        <f t="shared" si="36"/>
        <v>1</v>
      </c>
      <c r="U177" s="46" t="b">
        <f t="shared" si="36"/>
        <v>1</v>
      </c>
      <c r="V177" s="46" t="b">
        <f t="shared" si="36"/>
        <v>1</v>
      </c>
      <c r="W177" s="46" t="b">
        <f t="shared" si="36"/>
        <v>1</v>
      </c>
      <c r="X177" s="46" t="b">
        <f t="shared" si="36"/>
        <v>1</v>
      </c>
      <c r="Y177" s="46" t="b">
        <f t="shared" si="36"/>
        <v>1</v>
      </c>
      <c r="Z177" s="46" t="b">
        <f t="shared" si="36"/>
        <v>1</v>
      </c>
      <c r="AA177" s="46" t="b">
        <v>1</v>
      </c>
      <c r="AB177" s="46" t="b">
        <f t="shared" si="36"/>
        <v>1</v>
      </c>
      <c r="AC177" s="46" t="b">
        <f t="shared" si="36"/>
        <v>1</v>
      </c>
      <c r="AD177" s="46" t="b">
        <f t="shared" si="36"/>
        <v>1</v>
      </c>
      <c r="AE177" s="46" t="b">
        <f t="shared" si="36"/>
        <v>1</v>
      </c>
      <c r="AF177" s="46" t="b">
        <f t="shared" si="36"/>
        <v>1</v>
      </c>
      <c r="AG177" s="46" t="b">
        <f t="shared" si="36"/>
        <v>1</v>
      </c>
      <c r="AH177" s="46" t="b">
        <f t="shared" si="36"/>
        <v>1</v>
      </c>
      <c r="AI177" s="46" t="b">
        <f t="shared" si="36"/>
        <v>1</v>
      </c>
      <c r="AJ177" s="46" t="b">
        <f t="shared" si="36"/>
        <v>1</v>
      </c>
      <c r="AK177" s="46" t="b">
        <f t="shared" si="36"/>
        <v>1</v>
      </c>
      <c r="AL177" s="46" t="b">
        <f t="shared" si="36"/>
        <v>1</v>
      </c>
      <c r="AM177" s="46" t="b">
        <f t="shared" si="36"/>
        <v>1</v>
      </c>
      <c r="AN177" s="46" t="b">
        <f t="shared" si="36"/>
        <v>1</v>
      </c>
      <c r="AO177" s="46" t="b">
        <f t="shared" si="36"/>
        <v>1</v>
      </c>
      <c r="AP177" s="46" t="b">
        <f t="shared" si="36"/>
        <v>1</v>
      </c>
      <c r="AR177" s="10" t="b">
        <f t="shared" si="10"/>
        <v>0</v>
      </c>
    </row>
    <row r="178" spans="3:44" ht="15">
      <c r="C178" s="46" t="b">
        <f t="shared" si="17"/>
        <v>0</v>
      </c>
      <c r="D178" s="46" t="b">
        <f t="shared" si="17"/>
        <v>0</v>
      </c>
      <c r="G178" s="46" t="b">
        <f t="shared" si="15"/>
        <v>0</v>
      </c>
      <c r="H178" s="46" t="b">
        <f aca="true" t="shared" si="37" ref="H178:AP178">IF(H126,NOT(ISBLANK(H36)),IF(ISBLANK(H36),TRUE,FALSE))</f>
        <v>0</v>
      </c>
      <c r="I178" s="46" t="b">
        <f t="shared" si="37"/>
        <v>1</v>
      </c>
      <c r="J178" s="46" t="b">
        <f t="shared" si="37"/>
        <v>1</v>
      </c>
      <c r="K178" s="46" t="b">
        <f t="shared" si="37"/>
        <v>1</v>
      </c>
      <c r="L178" s="46" t="b">
        <f t="shared" si="37"/>
        <v>1</v>
      </c>
      <c r="M178" s="46" t="b">
        <f t="shared" si="37"/>
        <v>1</v>
      </c>
      <c r="N178" s="46" t="b">
        <f t="shared" si="37"/>
        <v>1</v>
      </c>
      <c r="O178" s="46" t="b">
        <f t="shared" si="37"/>
        <v>1</v>
      </c>
      <c r="P178" s="46" t="b">
        <f t="shared" si="37"/>
        <v>1</v>
      </c>
      <c r="Q178" s="46" t="b">
        <f t="shared" si="37"/>
        <v>1</v>
      </c>
      <c r="R178" s="46" t="b">
        <f t="shared" si="37"/>
        <v>1</v>
      </c>
      <c r="S178" s="46" t="b">
        <f t="shared" si="37"/>
        <v>1</v>
      </c>
      <c r="T178" s="46" t="b">
        <f t="shared" si="37"/>
        <v>1</v>
      </c>
      <c r="U178" s="46" t="b">
        <f t="shared" si="37"/>
        <v>1</v>
      </c>
      <c r="V178" s="46" t="b">
        <f t="shared" si="37"/>
        <v>1</v>
      </c>
      <c r="W178" s="46" t="b">
        <f t="shared" si="37"/>
        <v>1</v>
      </c>
      <c r="X178" s="46" t="b">
        <f t="shared" si="37"/>
        <v>1</v>
      </c>
      <c r="Y178" s="46" t="b">
        <f t="shared" si="37"/>
        <v>1</v>
      </c>
      <c r="Z178" s="46" t="b">
        <f t="shared" si="37"/>
        <v>1</v>
      </c>
      <c r="AA178" s="46" t="b">
        <v>1</v>
      </c>
      <c r="AB178" s="46" t="b">
        <f t="shared" si="37"/>
        <v>1</v>
      </c>
      <c r="AC178" s="46" t="b">
        <f t="shared" si="37"/>
        <v>1</v>
      </c>
      <c r="AD178" s="46" t="b">
        <f t="shared" si="37"/>
        <v>1</v>
      </c>
      <c r="AE178" s="46" t="b">
        <f t="shared" si="37"/>
        <v>1</v>
      </c>
      <c r="AF178" s="46" t="b">
        <f t="shared" si="37"/>
        <v>1</v>
      </c>
      <c r="AG178" s="46" t="b">
        <f t="shared" si="37"/>
        <v>1</v>
      </c>
      <c r="AH178" s="46" t="b">
        <f t="shared" si="37"/>
        <v>1</v>
      </c>
      <c r="AI178" s="46" t="b">
        <f t="shared" si="37"/>
        <v>1</v>
      </c>
      <c r="AJ178" s="46" t="b">
        <f t="shared" si="37"/>
        <v>1</v>
      </c>
      <c r="AK178" s="46" t="b">
        <f t="shared" si="37"/>
        <v>1</v>
      </c>
      <c r="AL178" s="46" t="b">
        <f t="shared" si="37"/>
        <v>1</v>
      </c>
      <c r="AM178" s="46" t="b">
        <f t="shared" si="37"/>
        <v>1</v>
      </c>
      <c r="AN178" s="46" t="b">
        <f t="shared" si="37"/>
        <v>1</v>
      </c>
      <c r="AO178" s="46" t="b">
        <f t="shared" si="37"/>
        <v>1</v>
      </c>
      <c r="AP178" s="46" t="b">
        <f t="shared" si="37"/>
        <v>1</v>
      </c>
      <c r="AR178" s="10" t="b">
        <f t="shared" si="10"/>
        <v>0</v>
      </c>
    </row>
    <row r="179" spans="3:44" ht="15">
      <c r="C179" s="46" t="b">
        <f aca="true" t="shared" si="38" ref="C179:D198">NOT(ISBLANK(C37))</f>
        <v>0</v>
      </c>
      <c r="D179" s="46" t="b">
        <f t="shared" si="38"/>
        <v>0</v>
      </c>
      <c r="G179" s="46" t="b">
        <f t="shared" si="15"/>
        <v>0</v>
      </c>
      <c r="H179" s="46" t="b">
        <f aca="true" t="shared" si="39" ref="H179:AP179">IF(H127,NOT(ISBLANK(H37)),IF(ISBLANK(H37),TRUE,FALSE))</f>
        <v>0</v>
      </c>
      <c r="I179" s="46" t="b">
        <f t="shared" si="39"/>
        <v>1</v>
      </c>
      <c r="J179" s="46" t="b">
        <f t="shared" si="39"/>
        <v>1</v>
      </c>
      <c r="K179" s="46" t="b">
        <f t="shared" si="39"/>
        <v>1</v>
      </c>
      <c r="L179" s="46" t="b">
        <f t="shared" si="39"/>
        <v>1</v>
      </c>
      <c r="M179" s="46" t="b">
        <f t="shared" si="39"/>
        <v>1</v>
      </c>
      <c r="N179" s="46" t="b">
        <f t="shared" si="39"/>
        <v>1</v>
      </c>
      <c r="O179" s="46" t="b">
        <f t="shared" si="39"/>
        <v>1</v>
      </c>
      <c r="P179" s="46" t="b">
        <f t="shared" si="39"/>
        <v>1</v>
      </c>
      <c r="Q179" s="46" t="b">
        <f t="shared" si="39"/>
        <v>1</v>
      </c>
      <c r="R179" s="46" t="b">
        <f t="shared" si="39"/>
        <v>1</v>
      </c>
      <c r="S179" s="46" t="b">
        <f t="shared" si="39"/>
        <v>1</v>
      </c>
      <c r="T179" s="46" t="b">
        <f t="shared" si="39"/>
        <v>1</v>
      </c>
      <c r="U179" s="46" t="b">
        <f t="shared" si="39"/>
        <v>1</v>
      </c>
      <c r="V179" s="46" t="b">
        <f t="shared" si="39"/>
        <v>1</v>
      </c>
      <c r="W179" s="46" t="b">
        <f t="shared" si="39"/>
        <v>1</v>
      </c>
      <c r="X179" s="46" t="b">
        <f t="shared" si="39"/>
        <v>1</v>
      </c>
      <c r="Y179" s="46" t="b">
        <f t="shared" si="39"/>
        <v>1</v>
      </c>
      <c r="Z179" s="46" t="b">
        <f t="shared" si="39"/>
        <v>1</v>
      </c>
      <c r="AA179" s="46" t="b">
        <v>1</v>
      </c>
      <c r="AB179" s="46" t="b">
        <f t="shared" si="39"/>
        <v>1</v>
      </c>
      <c r="AC179" s="46" t="b">
        <f t="shared" si="39"/>
        <v>1</v>
      </c>
      <c r="AD179" s="46" t="b">
        <f t="shared" si="39"/>
        <v>1</v>
      </c>
      <c r="AE179" s="46" t="b">
        <f t="shared" si="39"/>
        <v>1</v>
      </c>
      <c r="AF179" s="46" t="b">
        <f t="shared" si="39"/>
        <v>1</v>
      </c>
      <c r="AG179" s="46" t="b">
        <f t="shared" si="39"/>
        <v>1</v>
      </c>
      <c r="AH179" s="46" t="b">
        <f t="shared" si="39"/>
        <v>1</v>
      </c>
      <c r="AI179" s="46" t="b">
        <f t="shared" si="39"/>
        <v>1</v>
      </c>
      <c r="AJ179" s="46" t="b">
        <f t="shared" si="39"/>
        <v>1</v>
      </c>
      <c r="AK179" s="46" t="b">
        <f t="shared" si="39"/>
        <v>1</v>
      </c>
      <c r="AL179" s="46" t="b">
        <f t="shared" si="39"/>
        <v>1</v>
      </c>
      <c r="AM179" s="46" t="b">
        <f t="shared" si="39"/>
        <v>1</v>
      </c>
      <c r="AN179" s="46" t="b">
        <f t="shared" si="39"/>
        <v>1</v>
      </c>
      <c r="AO179" s="46" t="b">
        <f t="shared" si="39"/>
        <v>1</v>
      </c>
      <c r="AP179" s="46" t="b">
        <f t="shared" si="39"/>
        <v>1</v>
      </c>
      <c r="AR179" s="10" t="b">
        <f t="shared" si="10"/>
        <v>0</v>
      </c>
    </row>
    <row r="180" spans="3:44" ht="15">
      <c r="C180" s="46" t="b">
        <f t="shared" si="38"/>
        <v>0</v>
      </c>
      <c r="D180" s="46" t="b">
        <f t="shared" si="38"/>
        <v>0</v>
      </c>
      <c r="G180" s="46" t="b">
        <f t="shared" si="15"/>
        <v>0</v>
      </c>
      <c r="H180" s="46" t="b">
        <f aca="true" t="shared" si="40" ref="H180:AP180">IF(H128,NOT(ISBLANK(H38)),IF(ISBLANK(H38),TRUE,FALSE))</f>
        <v>0</v>
      </c>
      <c r="I180" s="46" t="b">
        <f t="shared" si="40"/>
        <v>1</v>
      </c>
      <c r="J180" s="46" t="b">
        <f t="shared" si="40"/>
        <v>1</v>
      </c>
      <c r="K180" s="46" t="b">
        <f t="shared" si="40"/>
        <v>1</v>
      </c>
      <c r="L180" s="46" t="b">
        <f t="shared" si="40"/>
        <v>1</v>
      </c>
      <c r="M180" s="46" t="b">
        <f t="shared" si="40"/>
        <v>1</v>
      </c>
      <c r="N180" s="46" t="b">
        <f t="shared" si="40"/>
        <v>1</v>
      </c>
      <c r="O180" s="46" t="b">
        <f t="shared" si="40"/>
        <v>1</v>
      </c>
      <c r="P180" s="46" t="b">
        <f t="shared" si="40"/>
        <v>1</v>
      </c>
      <c r="Q180" s="46" t="b">
        <f t="shared" si="40"/>
        <v>1</v>
      </c>
      <c r="R180" s="46" t="b">
        <f t="shared" si="40"/>
        <v>1</v>
      </c>
      <c r="S180" s="46" t="b">
        <f t="shared" si="40"/>
        <v>1</v>
      </c>
      <c r="T180" s="46" t="b">
        <f t="shared" si="40"/>
        <v>1</v>
      </c>
      <c r="U180" s="46" t="b">
        <f t="shared" si="40"/>
        <v>1</v>
      </c>
      <c r="V180" s="46" t="b">
        <f t="shared" si="40"/>
        <v>1</v>
      </c>
      <c r="W180" s="46" t="b">
        <f t="shared" si="40"/>
        <v>1</v>
      </c>
      <c r="X180" s="46" t="b">
        <f t="shared" si="40"/>
        <v>1</v>
      </c>
      <c r="Y180" s="46" t="b">
        <f t="shared" si="40"/>
        <v>1</v>
      </c>
      <c r="Z180" s="46" t="b">
        <f t="shared" si="40"/>
        <v>1</v>
      </c>
      <c r="AA180" s="46" t="b">
        <v>1</v>
      </c>
      <c r="AB180" s="46" t="b">
        <f t="shared" si="40"/>
        <v>1</v>
      </c>
      <c r="AC180" s="46" t="b">
        <f t="shared" si="40"/>
        <v>1</v>
      </c>
      <c r="AD180" s="46" t="b">
        <f t="shared" si="40"/>
        <v>1</v>
      </c>
      <c r="AE180" s="46" t="b">
        <f t="shared" si="40"/>
        <v>1</v>
      </c>
      <c r="AF180" s="46" t="b">
        <f t="shared" si="40"/>
        <v>1</v>
      </c>
      <c r="AG180" s="46" t="b">
        <f t="shared" si="40"/>
        <v>1</v>
      </c>
      <c r="AH180" s="46" t="b">
        <f t="shared" si="40"/>
        <v>1</v>
      </c>
      <c r="AI180" s="46" t="b">
        <f t="shared" si="40"/>
        <v>1</v>
      </c>
      <c r="AJ180" s="46" t="b">
        <f t="shared" si="40"/>
        <v>1</v>
      </c>
      <c r="AK180" s="46" t="b">
        <f t="shared" si="40"/>
        <v>1</v>
      </c>
      <c r="AL180" s="46" t="b">
        <f t="shared" si="40"/>
        <v>1</v>
      </c>
      <c r="AM180" s="46" t="b">
        <f t="shared" si="40"/>
        <v>1</v>
      </c>
      <c r="AN180" s="46" t="b">
        <f t="shared" si="40"/>
        <v>1</v>
      </c>
      <c r="AO180" s="46" t="b">
        <f t="shared" si="40"/>
        <v>1</v>
      </c>
      <c r="AP180" s="46" t="b">
        <f t="shared" si="40"/>
        <v>1</v>
      </c>
      <c r="AR180" s="10" t="b">
        <f t="shared" si="10"/>
        <v>0</v>
      </c>
    </row>
    <row r="181" spans="3:44" ht="15">
      <c r="C181" s="46" t="b">
        <f t="shared" si="38"/>
        <v>0</v>
      </c>
      <c r="D181" s="46" t="b">
        <f t="shared" si="38"/>
        <v>0</v>
      </c>
      <c r="G181" s="46" t="b">
        <f t="shared" si="15"/>
        <v>0</v>
      </c>
      <c r="H181" s="46" t="b">
        <f aca="true" t="shared" si="41" ref="H181:AP181">IF(H129,NOT(ISBLANK(H39)),IF(ISBLANK(H39),TRUE,FALSE))</f>
        <v>0</v>
      </c>
      <c r="I181" s="46" t="b">
        <f t="shared" si="41"/>
        <v>1</v>
      </c>
      <c r="J181" s="46" t="b">
        <f t="shared" si="41"/>
        <v>1</v>
      </c>
      <c r="K181" s="46" t="b">
        <f t="shared" si="41"/>
        <v>1</v>
      </c>
      <c r="L181" s="46" t="b">
        <f t="shared" si="41"/>
        <v>1</v>
      </c>
      <c r="M181" s="46" t="b">
        <f t="shared" si="41"/>
        <v>1</v>
      </c>
      <c r="N181" s="46" t="b">
        <f t="shared" si="41"/>
        <v>1</v>
      </c>
      <c r="O181" s="46" t="b">
        <f t="shared" si="41"/>
        <v>1</v>
      </c>
      <c r="P181" s="46" t="b">
        <f t="shared" si="41"/>
        <v>1</v>
      </c>
      <c r="Q181" s="46" t="b">
        <f t="shared" si="41"/>
        <v>1</v>
      </c>
      <c r="R181" s="46" t="b">
        <f t="shared" si="41"/>
        <v>1</v>
      </c>
      <c r="S181" s="46" t="b">
        <f t="shared" si="41"/>
        <v>1</v>
      </c>
      <c r="T181" s="46" t="b">
        <f t="shared" si="41"/>
        <v>1</v>
      </c>
      <c r="U181" s="46" t="b">
        <f t="shared" si="41"/>
        <v>1</v>
      </c>
      <c r="V181" s="46" t="b">
        <f t="shared" si="41"/>
        <v>1</v>
      </c>
      <c r="W181" s="46" t="b">
        <f t="shared" si="41"/>
        <v>1</v>
      </c>
      <c r="X181" s="46" t="b">
        <f t="shared" si="41"/>
        <v>1</v>
      </c>
      <c r="Y181" s="46" t="b">
        <f t="shared" si="41"/>
        <v>1</v>
      </c>
      <c r="Z181" s="46" t="b">
        <f t="shared" si="41"/>
        <v>1</v>
      </c>
      <c r="AA181" s="46" t="b">
        <v>1</v>
      </c>
      <c r="AB181" s="46" t="b">
        <f t="shared" si="41"/>
        <v>1</v>
      </c>
      <c r="AC181" s="46" t="b">
        <f t="shared" si="41"/>
        <v>1</v>
      </c>
      <c r="AD181" s="46" t="b">
        <f t="shared" si="41"/>
        <v>1</v>
      </c>
      <c r="AE181" s="46" t="b">
        <f t="shared" si="41"/>
        <v>1</v>
      </c>
      <c r="AF181" s="46" t="b">
        <f t="shared" si="41"/>
        <v>1</v>
      </c>
      <c r="AG181" s="46" t="b">
        <f t="shared" si="41"/>
        <v>1</v>
      </c>
      <c r="AH181" s="46" t="b">
        <f t="shared" si="41"/>
        <v>1</v>
      </c>
      <c r="AI181" s="46" t="b">
        <f t="shared" si="41"/>
        <v>1</v>
      </c>
      <c r="AJ181" s="46" t="b">
        <f t="shared" si="41"/>
        <v>1</v>
      </c>
      <c r="AK181" s="46" t="b">
        <f t="shared" si="41"/>
        <v>1</v>
      </c>
      <c r="AL181" s="46" t="b">
        <f t="shared" si="41"/>
        <v>1</v>
      </c>
      <c r="AM181" s="46" t="b">
        <f t="shared" si="41"/>
        <v>1</v>
      </c>
      <c r="AN181" s="46" t="b">
        <f t="shared" si="41"/>
        <v>1</v>
      </c>
      <c r="AO181" s="46" t="b">
        <f t="shared" si="41"/>
        <v>1</v>
      </c>
      <c r="AP181" s="46" t="b">
        <f t="shared" si="41"/>
        <v>1</v>
      </c>
      <c r="AR181" s="10" t="b">
        <f t="shared" si="10"/>
        <v>0</v>
      </c>
    </row>
    <row r="182" spans="3:44" ht="15">
      <c r="C182" s="46" t="b">
        <f t="shared" si="38"/>
        <v>0</v>
      </c>
      <c r="D182" s="46" t="b">
        <f t="shared" si="38"/>
        <v>0</v>
      </c>
      <c r="G182" s="46" t="b">
        <f t="shared" si="15"/>
        <v>0</v>
      </c>
      <c r="H182" s="46" t="b">
        <f aca="true" t="shared" si="42" ref="H182:AP182">IF(H130,NOT(ISBLANK(H40)),IF(ISBLANK(H40),TRUE,FALSE))</f>
        <v>0</v>
      </c>
      <c r="I182" s="46" t="b">
        <f t="shared" si="42"/>
        <v>1</v>
      </c>
      <c r="J182" s="46" t="b">
        <f t="shared" si="42"/>
        <v>1</v>
      </c>
      <c r="K182" s="46" t="b">
        <f t="shared" si="42"/>
        <v>1</v>
      </c>
      <c r="L182" s="46" t="b">
        <f t="shared" si="42"/>
        <v>1</v>
      </c>
      <c r="M182" s="46" t="b">
        <f t="shared" si="42"/>
        <v>1</v>
      </c>
      <c r="N182" s="46" t="b">
        <f t="shared" si="42"/>
        <v>1</v>
      </c>
      <c r="O182" s="46" t="b">
        <f t="shared" si="42"/>
        <v>1</v>
      </c>
      <c r="P182" s="46" t="b">
        <f t="shared" si="42"/>
        <v>1</v>
      </c>
      <c r="Q182" s="46" t="b">
        <f t="shared" si="42"/>
        <v>1</v>
      </c>
      <c r="R182" s="46" t="b">
        <f t="shared" si="42"/>
        <v>1</v>
      </c>
      <c r="S182" s="46" t="b">
        <f t="shared" si="42"/>
        <v>1</v>
      </c>
      <c r="T182" s="46" t="b">
        <f t="shared" si="42"/>
        <v>1</v>
      </c>
      <c r="U182" s="46" t="b">
        <f t="shared" si="42"/>
        <v>1</v>
      </c>
      <c r="V182" s="46" t="b">
        <f t="shared" si="42"/>
        <v>1</v>
      </c>
      <c r="W182" s="46" t="b">
        <f t="shared" si="42"/>
        <v>1</v>
      </c>
      <c r="X182" s="46" t="b">
        <f t="shared" si="42"/>
        <v>1</v>
      </c>
      <c r="Y182" s="46" t="b">
        <f t="shared" si="42"/>
        <v>1</v>
      </c>
      <c r="Z182" s="46" t="b">
        <f t="shared" si="42"/>
        <v>1</v>
      </c>
      <c r="AA182" s="46" t="b">
        <v>1</v>
      </c>
      <c r="AB182" s="46" t="b">
        <f t="shared" si="42"/>
        <v>1</v>
      </c>
      <c r="AC182" s="46" t="b">
        <f t="shared" si="42"/>
        <v>1</v>
      </c>
      <c r="AD182" s="46" t="b">
        <f t="shared" si="42"/>
        <v>1</v>
      </c>
      <c r="AE182" s="46" t="b">
        <f t="shared" si="42"/>
        <v>1</v>
      </c>
      <c r="AF182" s="46" t="b">
        <f t="shared" si="42"/>
        <v>1</v>
      </c>
      <c r="AG182" s="46" t="b">
        <f t="shared" si="42"/>
        <v>1</v>
      </c>
      <c r="AH182" s="46" t="b">
        <f t="shared" si="42"/>
        <v>1</v>
      </c>
      <c r="AI182" s="46" t="b">
        <f t="shared" si="42"/>
        <v>1</v>
      </c>
      <c r="AJ182" s="46" t="b">
        <f t="shared" si="42"/>
        <v>1</v>
      </c>
      <c r="AK182" s="46" t="b">
        <f t="shared" si="42"/>
        <v>1</v>
      </c>
      <c r="AL182" s="46" t="b">
        <f t="shared" si="42"/>
        <v>1</v>
      </c>
      <c r="AM182" s="46" t="b">
        <f t="shared" si="42"/>
        <v>1</v>
      </c>
      <c r="AN182" s="46" t="b">
        <f t="shared" si="42"/>
        <v>1</v>
      </c>
      <c r="AO182" s="46" t="b">
        <f t="shared" si="42"/>
        <v>1</v>
      </c>
      <c r="AP182" s="46" t="b">
        <f t="shared" si="42"/>
        <v>1</v>
      </c>
      <c r="AR182" s="10" t="b">
        <f t="shared" si="10"/>
        <v>0</v>
      </c>
    </row>
    <row r="183" spans="3:44" ht="15">
      <c r="C183" s="46" t="b">
        <f t="shared" si="38"/>
        <v>0</v>
      </c>
      <c r="D183" s="46" t="b">
        <f t="shared" si="38"/>
        <v>0</v>
      </c>
      <c r="G183" s="46" t="b">
        <f t="shared" si="15"/>
        <v>0</v>
      </c>
      <c r="H183" s="46" t="b">
        <f aca="true" t="shared" si="43" ref="H183:AP183">IF(H131,NOT(ISBLANK(H41)),IF(ISBLANK(H41),TRUE,FALSE))</f>
        <v>0</v>
      </c>
      <c r="I183" s="46" t="b">
        <f t="shared" si="43"/>
        <v>1</v>
      </c>
      <c r="J183" s="46" t="b">
        <f t="shared" si="43"/>
        <v>1</v>
      </c>
      <c r="K183" s="46" t="b">
        <f t="shared" si="43"/>
        <v>1</v>
      </c>
      <c r="L183" s="46" t="b">
        <f t="shared" si="43"/>
        <v>1</v>
      </c>
      <c r="M183" s="46" t="b">
        <f t="shared" si="43"/>
        <v>1</v>
      </c>
      <c r="N183" s="46" t="b">
        <f t="shared" si="43"/>
        <v>1</v>
      </c>
      <c r="O183" s="46" t="b">
        <f t="shared" si="43"/>
        <v>1</v>
      </c>
      <c r="P183" s="46" t="b">
        <f t="shared" si="43"/>
        <v>1</v>
      </c>
      <c r="Q183" s="46" t="b">
        <f t="shared" si="43"/>
        <v>1</v>
      </c>
      <c r="R183" s="46" t="b">
        <f t="shared" si="43"/>
        <v>1</v>
      </c>
      <c r="S183" s="46" t="b">
        <f t="shared" si="43"/>
        <v>1</v>
      </c>
      <c r="T183" s="46" t="b">
        <f t="shared" si="43"/>
        <v>1</v>
      </c>
      <c r="U183" s="46" t="b">
        <f t="shared" si="43"/>
        <v>1</v>
      </c>
      <c r="V183" s="46" t="b">
        <f t="shared" si="43"/>
        <v>1</v>
      </c>
      <c r="W183" s="46" t="b">
        <f t="shared" si="43"/>
        <v>1</v>
      </c>
      <c r="X183" s="46" t="b">
        <f t="shared" si="43"/>
        <v>1</v>
      </c>
      <c r="Y183" s="46" t="b">
        <f t="shared" si="43"/>
        <v>1</v>
      </c>
      <c r="Z183" s="46" t="b">
        <f t="shared" si="43"/>
        <v>1</v>
      </c>
      <c r="AA183" s="46" t="b">
        <v>1</v>
      </c>
      <c r="AB183" s="46" t="b">
        <f t="shared" si="43"/>
        <v>1</v>
      </c>
      <c r="AC183" s="46" t="b">
        <f t="shared" si="43"/>
        <v>1</v>
      </c>
      <c r="AD183" s="46" t="b">
        <f t="shared" si="43"/>
        <v>1</v>
      </c>
      <c r="AE183" s="46" t="b">
        <f t="shared" si="43"/>
        <v>1</v>
      </c>
      <c r="AF183" s="46" t="b">
        <f t="shared" si="43"/>
        <v>1</v>
      </c>
      <c r="AG183" s="46" t="b">
        <f t="shared" si="43"/>
        <v>1</v>
      </c>
      <c r="AH183" s="46" t="b">
        <f t="shared" si="43"/>
        <v>1</v>
      </c>
      <c r="AI183" s="46" t="b">
        <f t="shared" si="43"/>
        <v>1</v>
      </c>
      <c r="AJ183" s="46" t="b">
        <f t="shared" si="43"/>
        <v>1</v>
      </c>
      <c r="AK183" s="46" t="b">
        <f t="shared" si="43"/>
        <v>1</v>
      </c>
      <c r="AL183" s="46" t="b">
        <f t="shared" si="43"/>
        <v>1</v>
      </c>
      <c r="AM183" s="46" t="b">
        <f t="shared" si="43"/>
        <v>1</v>
      </c>
      <c r="AN183" s="46" t="b">
        <f t="shared" si="43"/>
        <v>1</v>
      </c>
      <c r="AO183" s="46" t="b">
        <f t="shared" si="43"/>
        <v>1</v>
      </c>
      <c r="AP183" s="46" t="b">
        <f t="shared" si="43"/>
        <v>1</v>
      </c>
      <c r="AR183" s="10" t="b">
        <f t="shared" si="10"/>
        <v>0</v>
      </c>
    </row>
    <row r="184" spans="3:44" ht="15">
      <c r="C184" s="46" t="b">
        <f t="shared" si="38"/>
        <v>0</v>
      </c>
      <c r="D184" s="46" t="b">
        <f t="shared" si="38"/>
        <v>0</v>
      </c>
      <c r="G184" s="46" t="b">
        <f t="shared" si="15"/>
        <v>0</v>
      </c>
      <c r="H184" s="46" t="b">
        <f aca="true" t="shared" si="44" ref="H184:AP184">IF(H132,NOT(ISBLANK(H42)),IF(ISBLANK(H42),TRUE,FALSE))</f>
        <v>0</v>
      </c>
      <c r="I184" s="46" t="b">
        <f t="shared" si="44"/>
        <v>1</v>
      </c>
      <c r="J184" s="46" t="b">
        <f t="shared" si="44"/>
        <v>1</v>
      </c>
      <c r="K184" s="46" t="b">
        <f t="shared" si="44"/>
        <v>1</v>
      </c>
      <c r="L184" s="46" t="b">
        <f t="shared" si="44"/>
        <v>1</v>
      </c>
      <c r="M184" s="46" t="b">
        <f t="shared" si="44"/>
        <v>1</v>
      </c>
      <c r="N184" s="46" t="b">
        <f t="shared" si="44"/>
        <v>1</v>
      </c>
      <c r="O184" s="46" t="b">
        <f t="shared" si="44"/>
        <v>1</v>
      </c>
      <c r="P184" s="46" t="b">
        <f t="shared" si="44"/>
        <v>1</v>
      </c>
      <c r="Q184" s="46" t="b">
        <f t="shared" si="44"/>
        <v>1</v>
      </c>
      <c r="R184" s="46" t="b">
        <f t="shared" si="44"/>
        <v>1</v>
      </c>
      <c r="S184" s="46" t="b">
        <f t="shared" si="44"/>
        <v>1</v>
      </c>
      <c r="T184" s="46" t="b">
        <f t="shared" si="44"/>
        <v>1</v>
      </c>
      <c r="U184" s="46" t="b">
        <f t="shared" si="44"/>
        <v>1</v>
      </c>
      <c r="V184" s="46" t="b">
        <f t="shared" si="44"/>
        <v>1</v>
      </c>
      <c r="W184" s="46" t="b">
        <f t="shared" si="44"/>
        <v>1</v>
      </c>
      <c r="X184" s="46" t="b">
        <f t="shared" si="44"/>
        <v>1</v>
      </c>
      <c r="Y184" s="46" t="b">
        <f t="shared" si="44"/>
        <v>1</v>
      </c>
      <c r="Z184" s="46" t="b">
        <f t="shared" si="44"/>
        <v>1</v>
      </c>
      <c r="AA184" s="46" t="b">
        <v>1</v>
      </c>
      <c r="AB184" s="46" t="b">
        <f t="shared" si="44"/>
        <v>1</v>
      </c>
      <c r="AC184" s="46" t="b">
        <f t="shared" si="44"/>
        <v>1</v>
      </c>
      <c r="AD184" s="46" t="b">
        <f t="shared" si="44"/>
        <v>1</v>
      </c>
      <c r="AE184" s="46" t="b">
        <f t="shared" si="44"/>
        <v>1</v>
      </c>
      <c r="AF184" s="46" t="b">
        <f t="shared" si="44"/>
        <v>1</v>
      </c>
      <c r="AG184" s="46" t="b">
        <f t="shared" si="44"/>
        <v>1</v>
      </c>
      <c r="AH184" s="46" t="b">
        <f t="shared" si="44"/>
        <v>1</v>
      </c>
      <c r="AI184" s="46" t="b">
        <f t="shared" si="44"/>
        <v>1</v>
      </c>
      <c r="AJ184" s="46" t="b">
        <f t="shared" si="44"/>
        <v>1</v>
      </c>
      <c r="AK184" s="46" t="b">
        <f t="shared" si="44"/>
        <v>1</v>
      </c>
      <c r="AL184" s="46" t="b">
        <f t="shared" si="44"/>
        <v>1</v>
      </c>
      <c r="AM184" s="46" t="b">
        <f t="shared" si="44"/>
        <v>1</v>
      </c>
      <c r="AN184" s="46" t="b">
        <f t="shared" si="44"/>
        <v>1</v>
      </c>
      <c r="AO184" s="46" t="b">
        <f t="shared" si="44"/>
        <v>1</v>
      </c>
      <c r="AP184" s="46" t="b">
        <f t="shared" si="44"/>
        <v>1</v>
      </c>
      <c r="AR184" s="10" t="b">
        <f t="shared" si="10"/>
        <v>0</v>
      </c>
    </row>
    <row r="185" spans="3:44" ht="15">
      <c r="C185" s="46" t="b">
        <f t="shared" si="38"/>
        <v>0</v>
      </c>
      <c r="D185" s="46" t="b">
        <f t="shared" si="38"/>
        <v>0</v>
      </c>
      <c r="G185" s="46" t="b">
        <f t="shared" si="15"/>
        <v>0</v>
      </c>
      <c r="H185" s="46" t="b">
        <f aca="true" t="shared" si="45" ref="H185:AP185">IF(H133,NOT(ISBLANK(H43)),IF(ISBLANK(H43),TRUE,FALSE))</f>
        <v>0</v>
      </c>
      <c r="I185" s="46" t="b">
        <f t="shared" si="45"/>
        <v>1</v>
      </c>
      <c r="J185" s="46" t="b">
        <f t="shared" si="45"/>
        <v>1</v>
      </c>
      <c r="K185" s="46" t="b">
        <f t="shared" si="45"/>
        <v>1</v>
      </c>
      <c r="L185" s="46" t="b">
        <f t="shared" si="45"/>
        <v>1</v>
      </c>
      <c r="M185" s="46" t="b">
        <f t="shared" si="45"/>
        <v>1</v>
      </c>
      <c r="N185" s="46" t="b">
        <f t="shared" si="45"/>
        <v>1</v>
      </c>
      <c r="O185" s="46" t="b">
        <f t="shared" si="45"/>
        <v>1</v>
      </c>
      <c r="P185" s="46" t="b">
        <f t="shared" si="45"/>
        <v>1</v>
      </c>
      <c r="Q185" s="46" t="b">
        <f t="shared" si="45"/>
        <v>1</v>
      </c>
      <c r="R185" s="46" t="b">
        <f t="shared" si="45"/>
        <v>1</v>
      </c>
      <c r="S185" s="46" t="b">
        <f t="shared" si="45"/>
        <v>1</v>
      </c>
      <c r="T185" s="46" t="b">
        <f t="shared" si="45"/>
        <v>1</v>
      </c>
      <c r="U185" s="46" t="b">
        <f t="shared" si="45"/>
        <v>1</v>
      </c>
      <c r="V185" s="46" t="b">
        <f t="shared" si="45"/>
        <v>1</v>
      </c>
      <c r="W185" s="46" t="b">
        <f t="shared" si="45"/>
        <v>1</v>
      </c>
      <c r="X185" s="46" t="b">
        <f t="shared" si="45"/>
        <v>1</v>
      </c>
      <c r="Y185" s="46" t="b">
        <f t="shared" si="45"/>
        <v>1</v>
      </c>
      <c r="Z185" s="46" t="b">
        <f t="shared" si="45"/>
        <v>1</v>
      </c>
      <c r="AA185" s="46" t="b">
        <v>1</v>
      </c>
      <c r="AB185" s="46" t="b">
        <f t="shared" si="45"/>
        <v>1</v>
      </c>
      <c r="AC185" s="46" t="b">
        <f t="shared" si="45"/>
        <v>1</v>
      </c>
      <c r="AD185" s="46" t="b">
        <f t="shared" si="45"/>
        <v>1</v>
      </c>
      <c r="AE185" s="46" t="b">
        <f t="shared" si="45"/>
        <v>1</v>
      </c>
      <c r="AF185" s="46" t="b">
        <f t="shared" si="45"/>
        <v>1</v>
      </c>
      <c r="AG185" s="46" t="b">
        <f t="shared" si="45"/>
        <v>1</v>
      </c>
      <c r="AH185" s="46" t="b">
        <f t="shared" si="45"/>
        <v>1</v>
      </c>
      <c r="AI185" s="46" t="b">
        <f t="shared" si="45"/>
        <v>1</v>
      </c>
      <c r="AJ185" s="46" t="b">
        <f t="shared" si="45"/>
        <v>1</v>
      </c>
      <c r="AK185" s="46" t="b">
        <f t="shared" si="45"/>
        <v>1</v>
      </c>
      <c r="AL185" s="46" t="b">
        <f t="shared" si="45"/>
        <v>1</v>
      </c>
      <c r="AM185" s="46" t="b">
        <f t="shared" si="45"/>
        <v>1</v>
      </c>
      <c r="AN185" s="46" t="b">
        <f t="shared" si="45"/>
        <v>1</v>
      </c>
      <c r="AO185" s="46" t="b">
        <f t="shared" si="45"/>
        <v>1</v>
      </c>
      <c r="AP185" s="46" t="b">
        <f t="shared" si="45"/>
        <v>1</v>
      </c>
      <c r="AR185" s="10" t="b">
        <f t="shared" si="10"/>
        <v>0</v>
      </c>
    </row>
    <row r="186" spans="3:44" ht="15">
      <c r="C186" s="46" t="b">
        <f t="shared" si="38"/>
        <v>0</v>
      </c>
      <c r="D186" s="46" t="b">
        <f t="shared" si="38"/>
        <v>0</v>
      </c>
      <c r="G186" s="46" t="b">
        <f t="shared" si="15"/>
        <v>0</v>
      </c>
      <c r="H186" s="46" t="b">
        <f aca="true" t="shared" si="46" ref="H186:AP186">IF(H134,NOT(ISBLANK(H44)),IF(ISBLANK(H44),TRUE,FALSE))</f>
        <v>0</v>
      </c>
      <c r="I186" s="46" t="b">
        <f t="shared" si="46"/>
        <v>1</v>
      </c>
      <c r="J186" s="46" t="b">
        <f t="shared" si="46"/>
        <v>1</v>
      </c>
      <c r="K186" s="46" t="b">
        <f t="shared" si="46"/>
        <v>1</v>
      </c>
      <c r="L186" s="46" t="b">
        <f t="shared" si="46"/>
        <v>1</v>
      </c>
      <c r="M186" s="46" t="b">
        <f t="shared" si="46"/>
        <v>1</v>
      </c>
      <c r="N186" s="46" t="b">
        <f t="shared" si="46"/>
        <v>1</v>
      </c>
      <c r="O186" s="46" t="b">
        <f t="shared" si="46"/>
        <v>1</v>
      </c>
      <c r="P186" s="46" t="b">
        <f t="shared" si="46"/>
        <v>1</v>
      </c>
      <c r="Q186" s="46" t="b">
        <f t="shared" si="46"/>
        <v>1</v>
      </c>
      <c r="R186" s="46" t="b">
        <f t="shared" si="46"/>
        <v>1</v>
      </c>
      <c r="S186" s="46" t="b">
        <f t="shared" si="46"/>
        <v>1</v>
      </c>
      <c r="T186" s="46" t="b">
        <f t="shared" si="46"/>
        <v>1</v>
      </c>
      <c r="U186" s="46" t="b">
        <f t="shared" si="46"/>
        <v>1</v>
      </c>
      <c r="V186" s="46" t="b">
        <f t="shared" si="46"/>
        <v>1</v>
      </c>
      <c r="W186" s="46" t="b">
        <f t="shared" si="46"/>
        <v>1</v>
      </c>
      <c r="X186" s="46" t="b">
        <f t="shared" si="46"/>
        <v>1</v>
      </c>
      <c r="Y186" s="46" t="b">
        <f t="shared" si="46"/>
        <v>1</v>
      </c>
      <c r="Z186" s="46" t="b">
        <f t="shared" si="46"/>
        <v>1</v>
      </c>
      <c r="AA186" s="46" t="b">
        <v>1</v>
      </c>
      <c r="AB186" s="46" t="b">
        <f t="shared" si="46"/>
        <v>1</v>
      </c>
      <c r="AC186" s="46" t="b">
        <f t="shared" si="46"/>
        <v>1</v>
      </c>
      <c r="AD186" s="46" t="b">
        <f t="shared" si="46"/>
        <v>1</v>
      </c>
      <c r="AE186" s="46" t="b">
        <f t="shared" si="46"/>
        <v>1</v>
      </c>
      <c r="AF186" s="46" t="b">
        <f t="shared" si="46"/>
        <v>1</v>
      </c>
      <c r="AG186" s="46" t="b">
        <f t="shared" si="46"/>
        <v>1</v>
      </c>
      <c r="AH186" s="46" t="b">
        <f t="shared" si="46"/>
        <v>1</v>
      </c>
      <c r="AI186" s="46" t="b">
        <f t="shared" si="46"/>
        <v>1</v>
      </c>
      <c r="AJ186" s="46" t="b">
        <f t="shared" si="46"/>
        <v>1</v>
      </c>
      <c r="AK186" s="46" t="b">
        <f t="shared" si="46"/>
        <v>1</v>
      </c>
      <c r="AL186" s="46" t="b">
        <f t="shared" si="46"/>
        <v>1</v>
      </c>
      <c r="AM186" s="46" t="b">
        <f t="shared" si="46"/>
        <v>1</v>
      </c>
      <c r="AN186" s="46" t="b">
        <f t="shared" si="46"/>
        <v>1</v>
      </c>
      <c r="AO186" s="46" t="b">
        <f t="shared" si="46"/>
        <v>1</v>
      </c>
      <c r="AP186" s="46" t="b">
        <f t="shared" si="46"/>
        <v>1</v>
      </c>
      <c r="AR186" s="10" t="b">
        <f t="shared" si="10"/>
        <v>0</v>
      </c>
    </row>
    <row r="187" spans="3:44" ht="15">
      <c r="C187" s="46" t="b">
        <f t="shared" si="38"/>
        <v>0</v>
      </c>
      <c r="D187" s="46" t="b">
        <f t="shared" si="38"/>
        <v>0</v>
      </c>
      <c r="G187" s="46" t="b">
        <f t="shared" si="15"/>
        <v>0</v>
      </c>
      <c r="H187" s="46" t="b">
        <f aca="true" t="shared" si="47" ref="H187:AP187">IF(H135,NOT(ISBLANK(H45)),IF(ISBLANK(H45),TRUE,FALSE))</f>
        <v>0</v>
      </c>
      <c r="I187" s="46" t="b">
        <f t="shared" si="47"/>
        <v>1</v>
      </c>
      <c r="J187" s="46" t="b">
        <f t="shared" si="47"/>
        <v>1</v>
      </c>
      <c r="K187" s="46" t="b">
        <f t="shared" si="47"/>
        <v>1</v>
      </c>
      <c r="L187" s="46" t="b">
        <f t="shared" si="47"/>
        <v>1</v>
      </c>
      <c r="M187" s="46" t="b">
        <f t="shared" si="47"/>
        <v>1</v>
      </c>
      <c r="N187" s="46" t="b">
        <f t="shared" si="47"/>
        <v>1</v>
      </c>
      <c r="O187" s="46" t="b">
        <f t="shared" si="47"/>
        <v>1</v>
      </c>
      <c r="P187" s="46" t="b">
        <f t="shared" si="47"/>
        <v>1</v>
      </c>
      <c r="Q187" s="46" t="b">
        <f t="shared" si="47"/>
        <v>1</v>
      </c>
      <c r="R187" s="46" t="b">
        <f t="shared" si="47"/>
        <v>1</v>
      </c>
      <c r="S187" s="46" t="b">
        <f t="shared" si="47"/>
        <v>1</v>
      </c>
      <c r="T187" s="46" t="b">
        <f t="shared" si="47"/>
        <v>1</v>
      </c>
      <c r="U187" s="46" t="b">
        <f t="shared" si="47"/>
        <v>1</v>
      </c>
      <c r="V187" s="46" t="b">
        <f t="shared" si="47"/>
        <v>1</v>
      </c>
      <c r="W187" s="46" t="b">
        <f t="shared" si="47"/>
        <v>1</v>
      </c>
      <c r="X187" s="46" t="b">
        <f t="shared" si="47"/>
        <v>1</v>
      </c>
      <c r="Y187" s="46" t="b">
        <f t="shared" si="47"/>
        <v>1</v>
      </c>
      <c r="Z187" s="46" t="b">
        <f t="shared" si="47"/>
        <v>1</v>
      </c>
      <c r="AA187" s="46" t="b">
        <v>1</v>
      </c>
      <c r="AB187" s="46" t="b">
        <f t="shared" si="47"/>
        <v>1</v>
      </c>
      <c r="AC187" s="46" t="b">
        <f t="shared" si="47"/>
        <v>1</v>
      </c>
      <c r="AD187" s="46" t="b">
        <f t="shared" si="47"/>
        <v>1</v>
      </c>
      <c r="AE187" s="46" t="b">
        <f t="shared" si="47"/>
        <v>1</v>
      </c>
      <c r="AF187" s="46" t="b">
        <f t="shared" si="47"/>
        <v>1</v>
      </c>
      <c r="AG187" s="46" t="b">
        <f t="shared" si="47"/>
        <v>1</v>
      </c>
      <c r="AH187" s="46" t="b">
        <f t="shared" si="47"/>
        <v>1</v>
      </c>
      <c r="AI187" s="46" t="b">
        <f t="shared" si="47"/>
        <v>1</v>
      </c>
      <c r="AJ187" s="46" t="b">
        <f t="shared" si="47"/>
        <v>1</v>
      </c>
      <c r="AK187" s="46" t="b">
        <f t="shared" si="47"/>
        <v>1</v>
      </c>
      <c r="AL187" s="46" t="b">
        <f t="shared" si="47"/>
        <v>1</v>
      </c>
      <c r="AM187" s="46" t="b">
        <f t="shared" si="47"/>
        <v>1</v>
      </c>
      <c r="AN187" s="46" t="b">
        <f t="shared" si="47"/>
        <v>1</v>
      </c>
      <c r="AO187" s="46" t="b">
        <f t="shared" si="47"/>
        <v>1</v>
      </c>
      <c r="AP187" s="46" t="b">
        <f t="shared" si="47"/>
        <v>1</v>
      </c>
      <c r="AR187" s="10" t="b">
        <f t="shared" si="10"/>
        <v>0</v>
      </c>
    </row>
    <row r="188" spans="3:44" ht="15">
      <c r="C188" s="46" t="b">
        <f t="shared" si="38"/>
        <v>0</v>
      </c>
      <c r="D188" s="46" t="b">
        <f t="shared" si="38"/>
        <v>0</v>
      </c>
      <c r="G188" s="46" t="b">
        <f t="shared" si="15"/>
        <v>0</v>
      </c>
      <c r="H188" s="46" t="b">
        <f aca="true" t="shared" si="48" ref="H188:AP188">IF(H136,NOT(ISBLANK(H46)),IF(ISBLANK(H46),TRUE,FALSE))</f>
        <v>0</v>
      </c>
      <c r="I188" s="46" t="b">
        <f t="shared" si="48"/>
        <v>1</v>
      </c>
      <c r="J188" s="46" t="b">
        <f t="shared" si="48"/>
        <v>1</v>
      </c>
      <c r="K188" s="46" t="b">
        <f t="shared" si="48"/>
        <v>1</v>
      </c>
      <c r="L188" s="46" t="b">
        <f t="shared" si="48"/>
        <v>1</v>
      </c>
      <c r="M188" s="46" t="b">
        <f t="shared" si="48"/>
        <v>1</v>
      </c>
      <c r="N188" s="46" t="b">
        <f t="shared" si="48"/>
        <v>1</v>
      </c>
      <c r="O188" s="46" t="b">
        <f t="shared" si="48"/>
        <v>1</v>
      </c>
      <c r="P188" s="46" t="b">
        <f t="shared" si="48"/>
        <v>1</v>
      </c>
      <c r="Q188" s="46" t="b">
        <f t="shared" si="48"/>
        <v>1</v>
      </c>
      <c r="R188" s="46" t="b">
        <f t="shared" si="48"/>
        <v>1</v>
      </c>
      <c r="S188" s="46" t="b">
        <f t="shared" si="48"/>
        <v>1</v>
      </c>
      <c r="T188" s="46" t="b">
        <f t="shared" si="48"/>
        <v>1</v>
      </c>
      <c r="U188" s="46" t="b">
        <f t="shared" si="48"/>
        <v>1</v>
      </c>
      <c r="V188" s="46" t="b">
        <f t="shared" si="48"/>
        <v>1</v>
      </c>
      <c r="W188" s="46" t="b">
        <f t="shared" si="48"/>
        <v>1</v>
      </c>
      <c r="X188" s="46" t="b">
        <f t="shared" si="48"/>
        <v>1</v>
      </c>
      <c r="Y188" s="46" t="b">
        <f t="shared" si="48"/>
        <v>1</v>
      </c>
      <c r="Z188" s="46" t="b">
        <f t="shared" si="48"/>
        <v>1</v>
      </c>
      <c r="AA188" s="46" t="b">
        <v>1</v>
      </c>
      <c r="AB188" s="46" t="b">
        <f t="shared" si="48"/>
        <v>1</v>
      </c>
      <c r="AC188" s="46" t="b">
        <f t="shared" si="48"/>
        <v>1</v>
      </c>
      <c r="AD188" s="46" t="b">
        <f t="shared" si="48"/>
        <v>1</v>
      </c>
      <c r="AE188" s="46" t="b">
        <f t="shared" si="48"/>
        <v>1</v>
      </c>
      <c r="AF188" s="46" t="b">
        <f t="shared" si="48"/>
        <v>1</v>
      </c>
      <c r="AG188" s="46" t="b">
        <f t="shared" si="48"/>
        <v>1</v>
      </c>
      <c r="AH188" s="46" t="b">
        <f t="shared" si="48"/>
        <v>1</v>
      </c>
      <c r="AI188" s="46" t="b">
        <f t="shared" si="48"/>
        <v>1</v>
      </c>
      <c r="AJ188" s="46" t="b">
        <f t="shared" si="48"/>
        <v>1</v>
      </c>
      <c r="AK188" s="46" t="b">
        <f t="shared" si="48"/>
        <v>1</v>
      </c>
      <c r="AL188" s="46" t="b">
        <f t="shared" si="48"/>
        <v>1</v>
      </c>
      <c r="AM188" s="46" t="b">
        <f t="shared" si="48"/>
        <v>1</v>
      </c>
      <c r="AN188" s="46" t="b">
        <f t="shared" si="48"/>
        <v>1</v>
      </c>
      <c r="AO188" s="46" t="b">
        <f t="shared" si="48"/>
        <v>1</v>
      </c>
      <c r="AP188" s="46" t="b">
        <f t="shared" si="48"/>
        <v>1</v>
      </c>
      <c r="AR188" s="10" t="b">
        <f t="shared" si="10"/>
        <v>0</v>
      </c>
    </row>
    <row r="189" spans="3:44" ht="15">
      <c r="C189" s="46" t="b">
        <f t="shared" si="38"/>
        <v>0</v>
      </c>
      <c r="D189" s="46" t="b">
        <f t="shared" si="38"/>
        <v>0</v>
      </c>
      <c r="G189" s="46" t="b">
        <f t="shared" si="15"/>
        <v>0</v>
      </c>
      <c r="H189" s="46" t="b">
        <f aca="true" t="shared" si="49" ref="H189:AP189">IF(H137,NOT(ISBLANK(H47)),IF(ISBLANK(H47),TRUE,FALSE))</f>
        <v>0</v>
      </c>
      <c r="I189" s="46" t="b">
        <f t="shared" si="49"/>
        <v>1</v>
      </c>
      <c r="J189" s="46" t="b">
        <f t="shared" si="49"/>
        <v>1</v>
      </c>
      <c r="K189" s="46" t="b">
        <f t="shared" si="49"/>
        <v>1</v>
      </c>
      <c r="L189" s="46" t="b">
        <f t="shared" si="49"/>
        <v>1</v>
      </c>
      <c r="M189" s="46" t="b">
        <f t="shared" si="49"/>
        <v>1</v>
      </c>
      <c r="N189" s="46" t="b">
        <f t="shared" si="49"/>
        <v>1</v>
      </c>
      <c r="O189" s="46" t="b">
        <f t="shared" si="49"/>
        <v>1</v>
      </c>
      <c r="P189" s="46" t="b">
        <f t="shared" si="49"/>
        <v>1</v>
      </c>
      <c r="Q189" s="46" t="b">
        <f t="shared" si="49"/>
        <v>1</v>
      </c>
      <c r="R189" s="46" t="b">
        <f t="shared" si="49"/>
        <v>1</v>
      </c>
      <c r="S189" s="46" t="b">
        <f t="shared" si="49"/>
        <v>1</v>
      </c>
      <c r="T189" s="46" t="b">
        <f t="shared" si="49"/>
        <v>1</v>
      </c>
      <c r="U189" s="46" t="b">
        <f t="shared" si="49"/>
        <v>1</v>
      </c>
      <c r="V189" s="46" t="b">
        <f t="shared" si="49"/>
        <v>1</v>
      </c>
      <c r="W189" s="46" t="b">
        <f t="shared" si="49"/>
        <v>1</v>
      </c>
      <c r="X189" s="46" t="b">
        <f t="shared" si="49"/>
        <v>1</v>
      </c>
      <c r="Y189" s="46" t="b">
        <f t="shared" si="49"/>
        <v>1</v>
      </c>
      <c r="Z189" s="46" t="b">
        <f t="shared" si="49"/>
        <v>1</v>
      </c>
      <c r="AA189" s="46" t="b">
        <v>1</v>
      </c>
      <c r="AB189" s="46" t="b">
        <f t="shared" si="49"/>
        <v>1</v>
      </c>
      <c r="AC189" s="46" t="b">
        <f t="shared" si="49"/>
        <v>1</v>
      </c>
      <c r="AD189" s="46" t="b">
        <f t="shared" si="49"/>
        <v>1</v>
      </c>
      <c r="AE189" s="46" t="b">
        <f t="shared" si="49"/>
        <v>1</v>
      </c>
      <c r="AF189" s="46" t="b">
        <f t="shared" si="49"/>
        <v>1</v>
      </c>
      <c r="AG189" s="46" t="b">
        <f t="shared" si="49"/>
        <v>1</v>
      </c>
      <c r="AH189" s="46" t="b">
        <f t="shared" si="49"/>
        <v>1</v>
      </c>
      <c r="AI189" s="46" t="b">
        <f t="shared" si="49"/>
        <v>1</v>
      </c>
      <c r="AJ189" s="46" t="b">
        <f t="shared" si="49"/>
        <v>1</v>
      </c>
      <c r="AK189" s="46" t="b">
        <f t="shared" si="49"/>
        <v>1</v>
      </c>
      <c r="AL189" s="46" t="b">
        <f t="shared" si="49"/>
        <v>1</v>
      </c>
      <c r="AM189" s="46" t="b">
        <f t="shared" si="49"/>
        <v>1</v>
      </c>
      <c r="AN189" s="46" t="b">
        <f t="shared" si="49"/>
        <v>1</v>
      </c>
      <c r="AO189" s="46" t="b">
        <f t="shared" si="49"/>
        <v>1</v>
      </c>
      <c r="AP189" s="46" t="b">
        <f t="shared" si="49"/>
        <v>1</v>
      </c>
      <c r="AR189" s="10" t="b">
        <f t="shared" si="10"/>
        <v>0</v>
      </c>
    </row>
    <row r="190" spans="3:44" ht="15">
      <c r="C190" s="46" t="b">
        <f t="shared" si="38"/>
        <v>0</v>
      </c>
      <c r="D190" s="46" t="b">
        <f t="shared" si="38"/>
        <v>0</v>
      </c>
      <c r="G190" s="46" t="b">
        <f t="shared" si="15"/>
        <v>0</v>
      </c>
      <c r="H190" s="46" t="b">
        <f aca="true" t="shared" si="50" ref="H190:AP190">IF(H138,NOT(ISBLANK(H48)),IF(ISBLANK(H48),TRUE,FALSE))</f>
        <v>0</v>
      </c>
      <c r="I190" s="46" t="b">
        <f t="shared" si="50"/>
        <v>1</v>
      </c>
      <c r="J190" s="46" t="b">
        <f t="shared" si="50"/>
        <v>1</v>
      </c>
      <c r="K190" s="46" t="b">
        <f t="shared" si="50"/>
        <v>1</v>
      </c>
      <c r="L190" s="46" t="b">
        <f t="shared" si="50"/>
        <v>1</v>
      </c>
      <c r="M190" s="46" t="b">
        <f t="shared" si="50"/>
        <v>1</v>
      </c>
      <c r="N190" s="46" t="b">
        <f t="shared" si="50"/>
        <v>1</v>
      </c>
      <c r="O190" s="46" t="b">
        <f t="shared" si="50"/>
        <v>1</v>
      </c>
      <c r="P190" s="46" t="b">
        <f t="shared" si="50"/>
        <v>1</v>
      </c>
      <c r="Q190" s="46" t="b">
        <f t="shared" si="50"/>
        <v>1</v>
      </c>
      <c r="R190" s="46" t="b">
        <f t="shared" si="50"/>
        <v>1</v>
      </c>
      <c r="S190" s="46" t="b">
        <f t="shared" si="50"/>
        <v>1</v>
      </c>
      <c r="T190" s="46" t="b">
        <f t="shared" si="50"/>
        <v>1</v>
      </c>
      <c r="U190" s="46" t="b">
        <f t="shared" si="50"/>
        <v>1</v>
      </c>
      <c r="V190" s="46" t="b">
        <f t="shared" si="50"/>
        <v>1</v>
      </c>
      <c r="W190" s="46" t="b">
        <f t="shared" si="50"/>
        <v>1</v>
      </c>
      <c r="X190" s="46" t="b">
        <f t="shared" si="50"/>
        <v>1</v>
      </c>
      <c r="Y190" s="46" t="b">
        <f t="shared" si="50"/>
        <v>1</v>
      </c>
      <c r="Z190" s="46" t="b">
        <f t="shared" si="50"/>
        <v>1</v>
      </c>
      <c r="AA190" s="46" t="b">
        <v>1</v>
      </c>
      <c r="AB190" s="46" t="b">
        <f t="shared" si="50"/>
        <v>1</v>
      </c>
      <c r="AC190" s="46" t="b">
        <f t="shared" si="50"/>
        <v>1</v>
      </c>
      <c r="AD190" s="46" t="b">
        <f t="shared" si="50"/>
        <v>1</v>
      </c>
      <c r="AE190" s="46" t="b">
        <f t="shared" si="50"/>
        <v>1</v>
      </c>
      <c r="AF190" s="46" t="b">
        <f t="shared" si="50"/>
        <v>1</v>
      </c>
      <c r="AG190" s="46" t="b">
        <f t="shared" si="50"/>
        <v>1</v>
      </c>
      <c r="AH190" s="46" t="b">
        <f t="shared" si="50"/>
        <v>1</v>
      </c>
      <c r="AI190" s="46" t="b">
        <f t="shared" si="50"/>
        <v>1</v>
      </c>
      <c r="AJ190" s="46" t="b">
        <f t="shared" si="50"/>
        <v>1</v>
      </c>
      <c r="AK190" s="46" t="b">
        <f t="shared" si="50"/>
        <v>1</v>
      </c>
      <c r="AL190" s="46" t="b">
        <f t="shared" si="50"/>
        <v>1</v>
      </c>
      <c r="AM190" s="46" t="b">
        <f t="shared" si="50"/>
        <v>1</v>
      </c>
      <c r="AN190" s="46" t="b">
        <f t="shared" si="50"/>
        <v>1</v>
      </c>
      <c r="AO190" s="46" t="b">
        <f t="shared" si="50"/>
        <v>1</v>
      </c>
      <c r="AP190" s="46" t="b">
        <f t="shared" si="50"/>
        <v>1</v>
      </c>
      <c r="AR190" s="10" t="b">
        <f t="shared" si="10"/>
        <v>0</v>
      </c>
    </row>
    <row r="191" spans="3:44" ht="15">
      <c r="C191" s="46" t="b">
        <f t="shared" si="38"/>
        <v>0</v>
      </c>
      <c r="D191" s="46" t="b">
        <f t="shared" si="38"/>
        <v>0</v>
      </c>
      <c r="G191" s="46" t="b">
        <f t="shared" si="15"/>
        <v>0</v>
      </c>
      <c r="H191" s="46" t="b">
        <f aca="true" t="shared" si="51" ref="H191:AP191">IF(H139,NOT(ISBLANK(H49)),IF(ISBLANK(H49),TRUE,FALSE))</f>
        <v>0</v>
      </c>
      <c r="I191" s="46" t="b">
        <f t="shared" si="51"/>
        <v>1</v>
      </c>
      <c r="J191" s="46" t="b">
        <f t="shared" si="51"/>
        <v>1</v>
      </c>
      <c r="K191" s="46" t="b">
        <f t="shared" si="51"/>
        <v>1</v>
      </c>
      <c r="L191" s="46" t="b">
        <f t="shared" si="51"/>
        <v>1</v>
      </c>
      <c r="M191" s="46" t="b">
        <f t="shared" si="51"/>
        <v>1</v>
      </c>
      <c r="N191" s="46" t="b">
        <f t="shared" si="51"/>
        <v>1</v>
      </c>
      <c r="O191" s="46" t="b">
        <f t="shared" si="51"/>
        <v>1</v>
      </c>
      <c r="P191" s="46" t="b">
        <f t="shared" si="51"/>
        <v>1</v>
      </c>
      <c r="Q191" s="46" t="b">
        <f t="shared" si="51"/>
        <v>1</v>
      </c>
      <c r="R191" s="46" t="b">
        <f t="shared" si="51"/>
        <v>1</v>
      </c>
      <c r="S191" s="46" t="b">
        <f t="shared" si="51"/>
        <v>1</v>
      </c>
      <c r="T191" s="46" t="b">
        <f t="shared" si="51"/>
        <v>1</v>
      </c>
      <c r="U191" s="46" t="b">
        <f t="shared" si="51"/>
        <v>1</v>
      </c>
      <c r="V191" s="46" t="b">
        <f t="shared" si="51"/>
        <v>1</v>
      </c>
      <c r="W191" s="46" t="b">
        <f t="shared" si="51"/>
        <v>1</v>
      </c>
      <c r="X191" s="46" t="b">
        <f t="shared" si="51"/>
        <v>1</v>
      </c>
      <c r="Y191" s="46" t="b">
        <f t="shared" si="51"/>
        <v>1</v>
      </c>
      <c r="Z191" s="46" t="b">
        <f t="shared" si="51"/>
        <v>1</v>
      </c>
      <c r="AA191" s="46" t="b">
        <v>1</v>
      </c>
      <c r="AB191" s="46" t="b">
        <f t="shared" si="51"/>
        <v>1</v>
      </c>
      <c r="AC191" s="46" t="b">
        <f t="shared" si="51"/>
        <v>1</v>
      </c>
      <c r="AD191" s="46" t="b">
        <f t="shared" si="51"/>
        <v>1</v>
      </c>
      <c r="AE191" s="46" t="b">
        <f t="shared" si="51"/>
        <v>1</v>
      </c>
      <c r="AF191" s="46" t="b">
        <f t="shared" si="51"/>
        <v>1</v>
      </c>
      <c r="AG191" s="46" t="b">
        <f t="shared" si="51"/>
        <v>1</v>
      </c>
      <c r="AH191" s="46" t="b">
        <f t="shared" si="51"/>
        <v>1</v>
      </c>
      <c r="AI191" s="46" t="b">
        <f t="shared" si="51"/>
        <v>1</v>
      </c>
      <c r="AJ191" s="46" t="b">
        <f t="shared" si="51"/>
        <v>1</v>
      </c>
      <c r="AK191" s="46" t="b">
        <f t="shared" si="51"/>
        <v>1</v>
      </c>
      <c r="AL191" s="46" t="b">
        <f t="shared" si="51"/>
        <v>1</v>
      </c>
      <c r="AM191" s="46" t="b">
        <f t="shared" si="51"/>
        <v>1</v>
      </c>
      <c r="AN191" s="46" t="b">
        <f t="shared" si="51"/>
        <v>1</v>
      </c>
      <c r="AO191" s="46" t="b">
        <f t="shared" si="51"/>
        <v>1</v>
      </c>
      <c r="AP191" s="46" t="b">
        <f t="shared" si="51"/>
        <v>1</v>
      </c>
      <c r="AR191" s="10" t="b">
        <f t="shared" si="10"/>
        <v>0</v>
      </c>
    </row>
    <row r="192" spans="3:44" ht="15">
      <c r="C192" s="46" t="b">
        <f t="shared" si="38"/>
        <v>0</v>
      </c>
      <c r="D192" s="46" t="b">
        <f t="shared" si="38"/>
        <v>0</v>
      </c>
      <c r="G192" s="46" t="b">
        <f t="shared" si="15"/>
        <v>0</v>
      </c>
      <c r="H192" s="46" t="b">
        <f aca="true" t="shared" si="52" ref="H192:AP192">IF(H140,NOT(ISBLANK(H50)),IF(ISBLANK(H50),TRUE,FALSE))</f>
        <v>0</v>
      </c>
      <c r="I192" s="46" t="b">
        <f t="shared" si="52"/>
        <v>1</v>
      </c>
      <c r="J192" s="46" t="b">
        <f t="shared" si="52"/>
        <v>1</v>
      </c>
      <c r="K192" s="46" t="b">
        <f t="shared" si="52"/>
        <v>1</v>
      </c>
      <c r="L192" s="46" t="b">
        <f t="shared" si="52"/>
        <v>1</v>
      </c>
      <c r="M192" s="46" t="b">
        <f t="shared" si="52"/>
        <v>1</v>
      </c>
      <c r="N192" s="46" t="b">
        <f t="shared" si="52"/>
        <v>1</v>
      </c>
      <c r="O192" s="46" t="b">
        <f t="shared" si="52"/>
        <v>1</v>
      </c>
      <c r="P192" s="46" t="b">
        <f t="shared" si="52"/>
        <v>1</v>
      </c>
      <c r="Q192" s="46" t="b">
        <f t="shared" si="52"/>
        <v>1</v>
      </c>
      <c r="R192" s="46" t="b">
        <f t="shared" si="52"/>
        <v>1</v>
      </c>
      <c r="S192" s="46" t="b">
        <f t="shared" si="52"/>
        <v>1</v>
      </c>
      <c r="T192" s="46" t="b">
        <f t="shared" si="52"/>
        <v>1</v>
      </c>
      <c r="U192" s="46" t="b">
        <f t="shared" si="52"/>
        <v>1</v>
      </c>
      <c r="V192" s="46" t="b">
        <f t="shared" si="52"/>
        <v>1</v>
      </c>
      <c r="W192" s="46" t="b">
        <f t="shared" si="52"/>
        <v>1</v>
      </c>
      <c r="X192" s="46" t="b">
        <f t="shared" si="52"/>
        <v>1</v>
      </c>
      <c r="Y192" s="46" t="b">
        <f t="shared" si="52"/>
        <v>1</v>
      </c>
      <c r="Z192" s="46" t="b">
        <f t="shared" si="52"/>
        <v>1</v>
      </c>
      <c r="AA192" s="46" t="b">
        <v>1</v>
      </c>
      <c r="AB192" s="46" t="b">
        <f t="shared" si="52"/>
        <v>1</v>
      </c>
      <c r="AC192" s="46" t="b">
        <f t="shared" si="52"/>
        <v>1</v>
      </c>
      <c r="AD192" s="46" t="b">
        <f t="shared" si="52"/>
        <v>1</v>
      </c>
      <c r="AE192" s="46" t="b">
        <f t="shared" si="52"/>
        <v>1</v>
      </c>
      <c r="AF192" s="46" t="b">
        <f t="shared" si="52"/>
        <v>1</v>
      </c>
      <c r="AG192" s="46" t="b">
        <f t="shared" si="52"/>
        <v>1</v>
      </c>
      <c r="AH192" s="46" t="b">
        <f t="shared" si="52"/>
        <v>1</v>
      </c>
      <c r="AI192" s="46" t="b">
        <f t="shared" si="52"/>
        <v>1</v>
      </c>
      <c r="AJ192" s="46" t="b">
        <f t="shared" si="52"/>
        <v>1</v>
      </c>
      <c r="AK192" s="46" t="b">
        <f t="shared" si="52"/>
        <v>1</v>
      </c>
      <c r="AL192" s="46" t="b">
        <f t="shared" si="52"/>
        <v>1</v>
      </c>
      <c r="AM192" s="46" t="b">
        <f t="shared" si="52"/>
        <v>1</v>
      </c>
      <c r="AN192" s="46" t="b">
        <f t="shared" si="52"/>
        <v>1</v>
      </c>
      <c r="AO192" s="46" t="b">
        <f t="shared" si="52"/>
        <v>1</v>
      </c>
      <c r="AP192" s="46" t="b">
        <f t="shared" si="52"/>
        <v>1</v>
      </c>
      <c r="AR192" s="10" t="b">
        <f t="shared" si="10"/>
        <v>0</v>
      </c>
    </row>
    <row r="193" spans="3:44" ht="15">
      <c r="C193" s="46" t="b">
        <f t="shared" si="38"/>
        <v>0</v>
      </c>
      <c r="D193" s="46" t="b">
        <f t="shared" si="38"/>
        <v>0</v>
      </c>
      <c r="G193" s="46" t="b">
        <f t="shared" si="15"/>
        <v>0</v>
      </c>
      <c r="H193" s="46" t="b">
        <f aca="true" t="shared" si="53" ref="H193:AP193">IF(H141,NOT(ISBLANK(H51)),IF(ISBLANK(H51),TRUE,FALSE))</f>
        <v>0</v>
      </c>
      <c r="I193" s="46" t="b">
        <f t="shared" si="53"/>
        <v>1</v>
      </c>
      <c r="J193" s="46" t="b">
        <f t="shared" si="53"/>
        <v>1</v>
      </c>
      <c r="K193" s="46" t="b">
        <f t="shared" si="53"/>
        <v>1</v>
      </c>
      <c r="L193" s="46" t="b">
        <f t="shared" si="53"/>
        <v>1</v>
      </c>
      <c r="M193" s="46" t="b">
        <f t="shared" si="53"/>
        <v>1</v>
      </c>
      <c r="N193" s="46" t="b">
        <f t="shared" si="53"/>
        <v>1</v>
      </c>
      <c r="O193" s="46" t="b">
        <f t="shared" si="53"/>
        <v>1</v>
      </c>
      <c r="P193" s="46" t="b">
        <f t="shared" si="53"/>
        <v>1</v>
      </c>
      <c r="Q193" s="46" t="b">
        <f t="shared" si="53"/>
        <v>1</v>
      </c>
      <c r="R193" s="46" t="b">
        <f t="shared" si="53"/>
        <v>1</v>
      </c>
      <c r="S193" s="46" t="b">
        <f t="shared" si="53"/>
        <v>1</v>
      </c>
      <c r="T193" s="46" t="b">
        <f t="shared" si="53"/>
        <v>1</v>
      </c>
      <c r="U193" s="46" t="b">
        <f t="shared" si="53"/>
        <v>1</v>
      </c>
      <c r="V193" s="46" t="b">
        <f t="shared" si="53"/>
        <v>1</v>
      </c>
      <c r="W193" s="46" t="b">
        <f t="shared" si="53"/>
        <v>1</v>
      </c>
      <c r="X193" s="46" t="b">
        <f t="shared" si="53"/>
        <v>1</v>
      </c>
      <c r="Y193" s="46" t="b">
        <f t="shared" si="53"/>
        <v>1</v>
      </c>
      <c r="Z193" s="46" t="b">
        <f t="shared" si="53"/>
        <v>1</v>
      </c>
      <c r="AA193" s="46" t="b">
        <v>1</v>
      </c>
      <c r="AB193" s="46" t="b">
        <f t="shared" si="53"/>
        <v>1</v>
      </c>
      <c r="AC193" s="46" t="b">
        <f t="shared" si="53"/>
        <v>1</v>
      </c>
      <c r="AD193" s="46" t="b">
        <f t="shared" si="53"/>
        <v>1</v>
      </c>
      <c r="AE193" s="46" t="b">
        <f t="shared" si="53"/>
        <v>1</v>
      </c>
      <c r="AF193" s="46" t="b">
        <f t="shared" si="53"/>
        <v>1</v>
      </c>
      <c r="AG193" s="46" t="b">
        <f t="shared" si="53"/>
        <v>1</v>
      </c>
      <c r="AH193" s="46" t="b">
        <f t="shared" si="53"/>
        <v>1</v>
      </c>
      <c r="AI193" s="46" t="b">
        <f t="shared" si="53"/>
        <v>1</v>
      </c>
      <c r="AJ193" s="46" t="b">
        <f t="shared" si="53"/>
        <v>1</v>
      </c>
      <c r="AK193" s="46" t="b">
        <f t="shared" si="53"/>
        <v>1</v>
      </c>
      <c r="AL193" s="46" t="b">
        <f t="shared" si="53"/>
        <v>1</v>
      </c>
      <c r="AM193" s="46" t="b">
        <f t="shared" si="53"/>
        <v>1</v>
      </c>
      <c r="AN193" s="46" t="b">
        <f t="shared" si="53"/>
        <v>1</v>
      </c>
      <c r="AO193" s="46" t="b">
        <f t="shared" si="53"/>
        <v>1</v>
      </c>
      <c r="AP193" s="46" t="b">
        <f t="shared" si="53"/>
        <v>1</v>
      </c>
      <c r="AR193" s="10" t="b">
        <f t="shared" si="10"/>
        <v>0</v>
      </c>
    </row>
    <row r="194" spans="3:44" ht="15">
      <c r="C194" s="46" t="b">
        <f t="shared" si="38"/>
        <v>0</v>
      </c>
      <c r="D194" s="46" t="b">
        <f t="shared" si="38"/>
        <v>0</v>
      </c>
      <c r="G194" s="46" t="b">
        <f t="shared" si="15"/>
        <v>0</v>
      </c>
      <c r="H194" s="46" t="b">
        <f aca="true" t="shared" si="54" ref="H194:AP194">IF(H142,NOT(ISBLANK(H52)),IF(ISBLANK(H52),TRUE,FALSE))</f>
        <v>0</v>
      </c>
      <c r="I194" s="46" t="b">
        <f t="shared" si="54"/>
        <v>1</v>
      </c>
      <c r="J194" s="46" t="b">
        <f t="shared" si="54"/>
        <v>1</v>
      </c>
      <c r="K194" s="46" t="b">
        <f t="shared" si="54"/>
        <v>1</v>
      </c>
      <c r="L194" s="46" t="b">
        <f t="shared" si="54"/>
        <v>1</v>
      </c>
      <c r="M194" s="46" t="b">
        <f t="shared" si="54"/>
        <v>1</v>
      </c>
      <c r="N194" s="46" t="b">
        <f t="shared" si="54"/>
        <v>1</v>
      </c>
      <c r="O194" s="46" t="b">
        <f t="shared" si="54"/>
        <v>1</v>
      </c>
      <c r="P194" s="46" t="b">
        <f t="shared" si="54"/>
        <v>1</v>
      </c>
      <c r="Q194" s="46" t="b">
        <f t="shared" si="54"/>
        <v>1</v>
      </c>
      <c r="R194" s="46" t="b">
        <f t="shared" si="54"/>
        <v>1</v>
      </c>
      <c r="S194" s="46" t="b">
        <f t="shared" si="54"/>
        <v>1</v>
      </c>
      <c r="T194" s="46" t="b">
        <f t="shared" si="54"/>
        <v>1</v>
      </c>
      <c r="U194" s="46" t="b">
        <f t="shared" si="54"/>
        <v>1</v>
      </c>
      <c r="V194" s="46" t="b">
        <f t="shared" si="54"/>
        <v>1</v>
      </c>
      <c r="W194" s="46" t="b">
        <f t="shared" si="54"/>
        <v>1</v>
      </c>
      <c r="X194" s="46" t="b">
        <f t="shared" si="54"/>
        <v>1</v>
      </c>
      <c r="Y194" s="46" t="b">
        <f t="shared" si="54"/>
        <v>1</v>
      </c>
      <c r="Z194" s="46" t="b">
        <f t="shared" si="54"/>
        <v>1</v>
      </c>
      <c r="AA194" s="46" t="b">
        <v>1</v>
      </c>
      <c r="AB194" s="46" t="b">
        <f t="shared" si="54"/>
        <v>1</v>
      </c>
      <c r="AC194" s="46" t="b">
        <f t="shared" si="54"/>
        <v>1</v>
      </c>
      <c r="AD194" s="46" t="b">
        <f t="shared" si="54"/>
        <v>1</v>
      </c>
      <c r="AE194" s="46" t="b">
        <f t="shared" si="54"/>
        <v>1</v>
      </c>
      <c r="AF194" s="46" t="b">
        <f t="shared" si="54"/>
        <v>1</v>
      </c>
      <c r="AG194" s="46" t="b">
        <f t="shared" si="54"/>
        <v>1</v>
      </c>
      <c r="AH194" s="46" t="b">
        <f t="shared" si="54"/>
        <v>1</v>
      </c>
      <c r="AI194" s="46" t="b">
        <f t="shared" si="54"/>
        <v>1</v>
      </c>
      <c r="AJ194" s="46" t="b">
        <f t="shared" si="54"/>
        <v>1</v>
      </c>
      <c r="AK194" s="46" t="b">
        <f t="shared" si="54"/>
        <v>1</v>
      </c>
      <c r="AL194" s="46" t="b">
        <f t="shared" si="54"/>
        <v>1</v>
      </c>
      <c r="AM194" s="46" t="b">
        <f t="shared" si="54"/>
        <v>1</v>
      </c>
      <c r="AN194" s="46" t="b">
        <f t="shared" si="54"/>
        <v>1</v>
      </c>
      <c r="AO194" s="46" t="b">
        <f t="shared" si="54"/>
        <v>1</v>
      </c>
      <c r="AP194" s="46" t="b">
        <f t="shared" si="54"/>
        <v>1</v>
      </c>
      <c r="AR194" s="10" t="b">
        <f t="shared" si="10"/>
        <v>0</v>
      </c>
    </row>
    <row r="195" spans="3:44" ht="15">
      <c r="C195" s="46" t="b">
        <f t="shared" si="38"/>
        <v>0</v>
      </c>
      <c r="D195" s="46" t="b">
        <f t="shared" si="38"/>
        <v>0</v>
      </c>
      <c r="G195" s="46" t="b">
        <f t="shared" si="15"/>
        <v>0</v>
      </c>
      <c r="H195" s="46" t="b">
        <f aca="true" t="shared" si="55" ref="H195:AP195">IF(H143,NOT(ISBLANK(H53)),IF(ISBLANK(H53),TRUE,FALSE))</f>
        <v>0</v>
      </c>
      <c r="I195" s="46" t="b">
        <f t="shared" si="55"/>
        <v>1</v>
      </c>
      <c r="J195" s="46" t="b">
        <f t="shared" si="55"/>
        <v>1</v>
      </c>
      <c r="K195" s="46" t="b">
        <f t="shared" si="55"/>
        <v>1</v>
      </c>
      <c r="L195" s="46" t="b">
        <f t="shared" si="55"/>
        <v>1</v>
      </c>
      <c r="M195" s="46" t="b">
        <f t="shared" si="55"/>
        <v>1</v>
      </c>
      <c r="N195" s="46" t="b">
        <f t="shared" si="55"/>
        <v>1</v>
      </c>
      <c r="O195" s="46" t="b">
        <f t="shared" si="55"/>
        <v>1</v>
      </c>
      <c r="P195" s="46" t="b">
        <f t="shared" si="55"/>
        <v>1</v>
      </c>
      <c r="Q195" s="46" t="b">
        <f t="shared" si="55"/>
        <v>1</v>
      </c>
      <c r="R195" s="46" t="b">
        <f t="shared" si="55"/>
        <v>1</v>
      </c>
      <c r="S195" s="46" t="b">
        <f t="shared" si="55"/>
        <v>1</v>
      </c>
      <c r="T195" s="46" t="b">
        <f t="shared" si="55"/>
        <v>1</v>
      </c>
      <c r="U195" s="46" t="b">
        <f t="shared" si="55"/>
        <v>1</v>
      </c>
      <c r="V195" s="46" t="b">
        <f t="shared" si="55"/>
        <v>1</v>
      </c>
      <c r="W195" s="46" t="b">
        <f t="shared" si="55"/>
        <v>1</v>
      </c>
      <c r="X195" s="46" t="b">
        <f t="shared" si="55"/>
        <v>1</v>
      </c>
      <c r="Y195" s="46" t="b">
        <f t="shared" si="55"/>
        <v>1</v>
      </c>
      <c r="Z195" s="46" t="b">
        <f t="shared" si="55"/>
        <v>1</v>
      </c>
      <c r="AA195" s="46" t="b">
        <v>1</v>
      </c>
      <c r="AB195" s="46" t="b">
        <f t="shared" si="55"/>
        <v>1</v>
      </c>
      <c r="AC195" s="46" t="b">
        <f t="shared" si="55"/>
        <v>1</v>
      </c>
      <c r="AD195" s="46" t="b">
        <f t="shared" si="55"/>
        <v>1</v>
      </c>
      <c r="AE195" s="46" t="b">
        <f t="shared" si="55"/>
        <v>1</v>
      </c>
      <c r="AF195" s="46" t="b">
        <f t="shared" si="55"/>
        <v>1</v>
      </c>
      <c r="AG195" s="46" t="b">
        <f t="shared" si="55"/>
        <v>1</v>
      </c>
      <c r="AH195" s="46" t="b">
        <f t="shared" si="55"/>
        <v>1</v>
      </c>
      <c r="AI195" s="46" t="b">
        <f t="shared" si="55"/>
        <v>1</v>
      </c>
      <c r="AJ195" s="46" t="b">
        <f t="shared" si="55"/>
        <v>1</v>
      </c>
      <c r="AK195" s="46" t="b">
        <f t="shared" si="55"/>
        <v>1</v>
      </c>
      <c r="AL195" s="46" t="b">
        <f t="shared" si="55"/>
        <v>1</v>
      </c>
      <c r="AM195" s="46" t="b">
        <f t="shared" si="55"/>
        <v>1</v>
      </c>
      <c r="AN195" s="46" t="b">
        <f t="shared" si="55"/>
        <v>1</v>
      </c>
      <c r="AO195" s="46" t="b">
        <f t="shared" si="55"/>
        <v>1</v>
      </c>
      <c r="AP195" s="46" t="b">
        <f t="shared" si="55"/>
        <v>1</v>
      </c>
      <c r="AR195" s="10" t="b">
        <f t="shared" si="10"/>
        <v>0</v>
      </c>
    </row>
    <row r="196" spans="3:44" ht="15">
      <c r="C196" s="46" t="b">
        <f t="shared" si="38"/>
        <v>0</v>
      </c>
      <c r="D196" s="46" t="b">
        <f t="shared" si="38"/>
        <v>0</v>
      </c>
      <c r="G196" s="46" t="b">
        <f t="shared" si="15"/>
        <v>0</v>
      </c>
      <c r="H196" s="46" t="b">
        <f aca="true" t="shared" si="56" ref="H196:AP196">IF(H144,NOT(ISBLANK(H54)),IF(ISBLANK(H54),TRUE,FALSE))</f>
        <v>0</v>
      </c>
      <c r="I196" s="46" t="b">
        <f t="shared" si="56"/>
        <v>1</v>
      </c>
      <c r="J196" s="46" t="b">
        <f t="shared" si="56"/>
        <v>1</v>
      </c>
      <c r="K196" s="46" t="b">
        <f t="shared" si="56"/>
        <v>1</v>
      </c>
      <c r="L196" s="46" t="b">
        <f t="shared" si="56"/>
        <v>1</v>
      </c>
      <c r="M196" s="46" t="b">
        <f t="shared" si="56"/>
        <v>1</v>
      </c>
      <c r="N196" s="46" t="b">
        <f t="shared" si="56"/>
        <v>1</v>
      </c>
      <c r="O196" s="46" t="b">
        <f t="shared" si="56"/>
        <v>1</v>
      </c>
      <c r="P196" s="46" t="b">
        <f t="shared" si="56"/>
        <v>1</v>
      </c>
      <c r="Q196" s="46" t="b">
        <f t="shared" si="56"/>
        <v>1</v>
      </c>
      <c r="R196" s="46" t="b">
        <f t="shared" si="56"/>
        <v>1</v>
      </c>
      <c r="S196" s="46" t="b">
        <f t="shared" si="56"/>
        <v>1</v>
      </c>
      <c r="T196" s="46" t="b">
        <f t="shared" si="56"/>
        <v>1</v>
      </c>
      <c r="U196" s="46" t="b">
        <f t="shared" si="56"/>
        <v>1</v>
      </c>
      <c r="V196" s="46" t="b">
        <f t="shared" si="56"/>
        <v>1</v>
      </c>
      <c r="W196" s="46" t="b">
        <f t="shared" si="56"/>
        <v>1</v>
      </c>
      <c r="X196" s="46" t="b">
        <f t="shared" si="56"/>
        <v>1</v>
      </c>
      <c r="Y196" s="46" t="b">
        <f t="shared" si="56"/>
        <v>1</v>
      </c>
      <c r="Z196" s="46" t="b">
        <f t="shared" si="56"/>
        <v>1</v>
      </c>
      <c r="AA196" s="46" t="b">
        <v>1</v>
      </c>
      <c r="AB196" s="46" t="b">
        <f t="shared" si="56"/>
        <v>1</v>
      </c>
      <c r="AC196" s="46" t="b">
        <f t="shared" si="56"/>
        <v>1</v>
      </c>
      <c r="AD196" s="46" t="b">
        <f t="shared" si="56"/>
        <v>1</v>
      </c>
      <c r="AE196" s="46" t="b">
        <f t="shared" si="56"/>
        <v>1</v>
      </c>
      <c r="AF196" s="46" t="b">
        <f t="shared" si="56"/>
        <v>1</v>
      </c>
      <c r="AG196" s="46" t="b">
        <f t="shared" si="56"/>
        <v>1</v>
      </c>
      <c r="AH196" s="46" t="b">
        <f t="shared" si="56"/>
        <v>1</v>
      </c>
      <c r="AI196" s="46" t="b">
        <f t="shared" si="56"/>
        <v>1</v>
      </c>
      <c r="AJ196" s="46" t="b">
        <f t="shared" si="56"/>
        <v>1</v>
      </c>
      <c r="AK196" s="46" t="b">
        <f t="shared" si="56"/>
        <v>1</v>
      </c>
      <c r="AL196" s="46" t="b">
        <f t="shared" si="56"/>
        <v>1</v>
      </c>
      <c r="AM196" s="46" t="b">
        <f t="shared" si="56"/>
        <v>1</v>
      </c>
      <c r="AN196" s="46" t="b">
        <f t="shared" si="56"/>
        <v>1</v>
      </c>
      <c r="AO196" s="46" t="b">
        <f t="shared" si="56"/>
        <v>1</v>
      </c>
      <c r="AP196" s="46" t="b">
        <f t="shared" si="56"/>
        <v>1</v>
      </c>
      <c r="AR196" s="10" t="b">
        <f t="shared" si="10"/>
        <v>0</v>
      </c>
    </row>
    <row r="197" spans="3:44" ht="15">
      <c r="C197" s="46" t="b">
        <f t="shared" si="38"/>
        <v>0</v>
      </c>
      <c r="D197" s="46" t="b">
        <f t="shared" si="38"/>
        <v>0</v>
      </c>
      <c r="G197" s="46" t="b">
        <f t="shared" si="15"/>
        <v>0</v>
      </c>
      <c r="H197" s="46" t="b">
        <f aca="true" t="shared" si="57" ref="H197:AP197">IF(H145,NOT(ISBLANK(H55)),IF(ISBLANK(H55),TRUE,FALSE))</f>
        <v>0</v>
      </c>
      <c r="I197" s="46" t="b">
        <f t="shared" si="57"/>
        <v>1</v>
      </c>
      <c r="J197" s="46" t="b">
        <f t="shared" si="57"/>
        <v>1</v>
      </c>
      <c r="K197" s="46" t="b">
        <f t="shared" si="57"/>
        <v>1</v>
      </c>
      <c r="L197" s="46" t="b">
        <f t="shared" si="57"/>
        <v>1</v>
      </c>
      <c r="M197" s="46" t="b">
        <f t="shared" si="57"/>
        <v>1</v>
      </c>
      <c r="N197" s="46" t="b">
        <f t="shared" si="57"/>
        <v>1</v>
      </c>
      <c r="O197" s="46" t="b">
        <f t="shared" si="57"/>
        <v>1</v>
      </c>
      <c r="P197" s="46" t="b">
        <f t="shared" si="57"/>
        <v>1</v>
      </c>
      <c r="Q197" s="46" t="b">
        <f t="shared" si="57"/>
        <v>1</v>
      </c>
      <c r="R197" s="46" t="b">
        <f t="shared" si="57"/>
        <v>1</v>
      </c>
      <c r="S197" s="46" t="b">
        <f t="shared" si="57"/>
        <v>1</v>
      </c>
      <c r="T197" s="46" t="b">
        <f t="shared" si="57"/>
        <v>1</v>
      </c>
      <c r="U197" s="46" t="b">
        <f t="shared" si="57"/>
        <v>1</v>
      </c>
      <c r="V197" s="46" t="b">
        <f t="shared" si="57"/>
        <v>1</v>
      </c>
      <c r="W197" s="46" t="b">
        <f t="shared" si="57"/>
        <v>1</v>
      </c>
      <c r="X197" s="46" t="b">
        <f t="shared" si="57"/>
        <v>1</v>
      </c>
      <c r="Y197" s="46" t="b">
        <f t="shared" si="57"/>
        <v>1</v>
      </c>
      <c r="Z197" s="46" t="b">
        <f t="shared" si="57"/>
        <v>1</v>
      </c>
      <c r="AA197" s="46" t="b">
        <v>1</v>
      </c>
      <c r="AB197" s="46" t="b">
        <f t="shared" si="57"/>
        <v>1</v>
      </c>
      <c r="AC197" s="46" t="b">
        <f t="shared" si="57"/>
        <v>1</v>
      </c>
      <c r="AD197" s="46" t="b">
        <f t="shared" si="57"/>
        <v>1</v>
      </c>
      <c r="AE197" s="46" t="b">
        <f t="shared" si="57"/>
        <v>1</v>
      </c>
      <c r="AF197" s="46" t="b">
        <f t="shared" si="57"/>
        <v>1</v>
      </c>
      <c r="AG197" s="46" t="b">
        <f t="shared" si="57"/>
        <v>1</v>
      </c>
      <c r="AH197" s="46" t="b">
        <f t="shared" si="57"/>
        <v>1</v>
      </c>
      <c r="AI197" s="46" t="b">
        <f t="shared" si="57"/>
        <v>1</v>
      </c>
      <c r="AJ197" s="46" t="b">
        <f t="shared" si="57"/>
        <v>1</v>
      </c>
      <c r="AK197" s="46" t="b">
        <f t="shared" si="57"/>
        <v>1</v>
      </c>
      <c r="AL197" s="46" t="b">
        <f t="shared" si="57"/>
        <v>1</v>
      </c>
      <c r="AM197" s="46" t="b">
        <f t="shared" si="57"/>
        <v>1</v>
      </c>
      <c r="AN197" s="46" t="b">
        <f t="shared" si="57"/>
        <v>1</v>
      </c>
      <c r="AO197" s="46" t="b">
        <f t="shared" si="57"/>
        <v>1</v>
      </c>
      <c r="AP197" s="46" t="b">
        <f t="shared" si="57"/>
        <v>1</v>
      </c>
      <c r="AR197" s="10" t="b">
        <f t="shared" si="10"/>
        <v>0</v>
      </c>
    </row>
    <row r="198" spans="3:44" ht="15">
      <c r="C198" s="46" t="b">
        <f t="shared" si="38"/>
        <v>0</v>
      </c>
      <c r="D198" s="46" t="b">
        <f t="shared" si="38"/>
        <v>0</v>
      </c>
      <c r="G198" s="46" t="b">
        <f t="shared" si="15"/>
        <v>0</v>
      </c>
      <c r="H198" s="46" t="b">
        <f aca="true" t="shared" si="58" ref="H198:AP198">IF(H146,NOT(ISBLANK(H56)),IF(ISBLANK(H56),TRUE,FALSE))</f>
        <v>0</v>
      </c>
      <c r="I198" s="46" t="b">
        <f t="shared" si="58"/>
        <v>1</v>
      </c>
      <c r="J198" s="46" t="b">
        <f t="shared" si="58"/>
        <v>1</v>
      </c>
      <c r="K198" s="46" t="b">
        <f t="shared" si="58"/>
        <v>1</v>
      </c>
      <c r="L198" s="46" t="b">
        <f t="shared" si="58"/>
        <v>1</v>
      </c>
      <c r="M198" s="46" t="b">
        <f t="shared" si="58"/>
        <v>1</v>
      </c>
      <c r="N198" s="46" t="b">
        <f t="shared" si="58"/>
        <v>1</v>
      </c>
      <c r="O198" s="46" t="b">
        <f t="shared" si="58"/>
        <v>1</v>
      </c>
      <c r="P198" s="46" t="b">
        <f t="shared" si="58"/>
        <v>1</v>
      </c>
      <c r="Q198" s="46" t="b">
        <f t="shared" si="58"/>
        <v>1</v>
      </c>
      <c r="R198" s="46" t="b">
        <f t="shared" si="58"/>
        <v>1</v>
      </c>
      <c r="S198" s="46" t="b">
        <f t="shared" si="58"/>
        <v>1</v>
      </c>
      <c r="T198" s="46" t="b">
        <f t="shared" si="58"/>
        <v>1</v>
      </c>
      <c r="U198" s="46" t="b">
        <f t="shared" si="58"/>
        <v>1</v>
      </c>
      <c r="V198" s="46" t="b">
        <f t="shared" si="58"/>
        <v>1</v>
      </c>
      <c r="W198" s="46" t="b">
        <f t="shared" si="58"/>
        <v>1</v>
      </c>
      <c r="X198" s="46" t="b">
        <f t="shared" si="58"/>
        <v>1</v>
      </c>
      <c r="Y198" s="46" t="b">
        <f t="shared" si="58"/>
        <v>1</v>
      </c>
      <c r="Z198" s="46" t="b">
        <f t="shared" si="58"/>
        <v>1</v>
      </c>
      <c r="AA198" s="46" t="b">
        <v>1</v>
      </c>
      <c r="AB198" s="46" t="b">
        <f t="shared" si="58"/>
        <v>1</v>
      </c>
      <c r="AC198" s="46" t="b">
        <f t="shared" si="58"/>
        <v>1</v>
      </c>
      <c r="AD198" s="46" t="b">
        <f t="shared" si="58"/>
        <v>1</v>
      </c>
      <c r="AE198" s="46" t="b">
        <f t="shared" si="58"/>
        <v>1</v>
      </c>
      <c r="AF198" s="46" t="b">
        <f t="shared" si="58"/>
        <v>1</v>
      </c>
      <c r="AG198" s="46" t="b">
        <f t="shared" si="58"/>
        <v>1</v>
      </c>
      <c r="AH198" s="46" t="b">
        <f t="shared" si="58"/>
        <v>1</v>
      </c>
      <c r="AI198" s="46" t="b">
        <f t="shared" si="58"/>
        <v>1</v>
      </c>
      <c r="AJ198" s="46" t="b">
        <f t="shared" si="58"/>
        <v>1</v>
      </c>
      <c r="AK198" s="46" t="b">
        <f t="shared" si="58"/>
        <v>1</v>
      </c>
      <c r="AL198" s="46" t="b">
        <f t="shared" si="58"/>
        <v>1</v>
      </c>
      <c r="AM198" s="46" t="b">
        <f t="shared" si="58"/>
        <v>1</v>
      </c>
      <c r="AN198" s="46" t="b">
        <f t="shared" si="58"/>
        <v>1</v>
      </c>
      <c r="AO198" s="46" t="b">
        <f t="shared" si="58"/>
        <v>1</v>
      </c>
      <c r="AP198" s="46" t="b">
        <f t="shared" si="58"/>
        <v>1</v>
      </c>
      <c r="AR198" s="10" t="b">
        <f t="shared" si="10"/>
        <v>0</v>
      </c>
    </row>
    <row r="199" spans="3:44" ht="15">
      <c r="C199" s="46" t="b">
        <f aca="true" t="shared" si="59" ref="C199:D201">NOT(ISBLANK(C57))</f>
        <v>0</v>
      </c>
      <c r="D199" s="46" t="b">
        <f t="shared" si="59"/>
        <v>0</v>
      </c>
      <c r="G199" s="46" t="b">
        <f t="shared" si="15"/>
        <v>0</v>
      </c>
      <c r="H199" s="46" t="b">
        <f aca="true" t="shared" si="60" ref="H199:AP199">IF(H147,NOT(ISBLANK(H57)),IF(ISBLANK(H57),TRUE,FALSE))</f>
        <v>0</v>
      </c>
      <c r="I199" s="46" t="b">
        <f t="shared" si="60"/>
        <v>1</v>
      </c>
      <c r="J199" s="46" t="b">
        <f t="shared" si="60"/>
        <v>1</v>
      </c>
      <c r="K199" s="46" t="b">
        <f t="shared" si="60"/>
        <v>1</v>
      </c>
      <c r="L199" s="46" t="b">
        <f t="shared" si="60"/>
        <v>1</v>
      </c>
      <c r="M199" s="46" t="b">
        <f t="shared" si="60"/>
        <v>1</v>
      </c>
      <c r="N199" s="46" t="b">
        <f t="shared" si="60"/>
        <v>1</v>
      </c>
      <c r="O199" s="46" t="b">
        <f t="shared" si="60"/>
        <v>1</v>
      </c>
      <c r="P199" s="46" t="b">
        <f t="shared" si="60"/>
        <v>1</v>
      </c>
      <c r="Q199" s="46" t="b">
        <f t="shared" si="60"/>
        <v>1</v>
      </c>
      <c r="R199" s="46" t="b">
        <f t="shared" si="60"/>
        <v>1</v>
      </c>
      <c r="S199" s="46" t="b">
        <f t="shared" si="60"/>
        <v>1</v>
      </c>
      <c r="T199" s="46" t="b">
        <f t="shared" si="60"/>
        <v>1</v>
      </c>
      <c r="U199" s="46" t="b">
        <f t="shared" si="60"/>
        <v>1</v>
      </c>
      <c r="V199" s="46" t="b">
        <f t="shared" si="60"/>
        <v>1</v>
      </c>
      <c r="W199" s="46" t="b">
        <f t="shared" si="60"/>
        <v>1</v>
      </c>
      <c r="X199" s="46" t="b">
        <f t="shared" si="60"/>
        <v>1</v>
      </c>
      <c r="Y199" s="46" t="b">
        <f t="shared" si="60"/>
        <v>1</v>
      </c>
      <c r="Z199" s="46" t="b">
        <f t="shared" si="60"/>
        <v>1</v>
      </c>
      <c r="AA199" s="46" t="b">
        <v>1</v>
      </c>
      <c r="AB199" s="46" t="b">
        <f t="shared" si="60"/>
        <v>1</v>
      </c>
      <c r="AC199" s="46" t="b">
        <f t="shared" si="60"/>
        <v>1</v>
      </c>
      <c r="AD199" s="46" t="b">
        <f t="shared" si="60"/>
        <v>1</v>
      </c>
      <c r="AE199" s="46" t="b">
        <f t="shared" si="60"/>
        <v>1</v>
      </c>
      <c r="AF199" s="46" t="b">
        <f t="shared" si="60"/>
        <v>1</v>
      </c>
      <c r="AG199" s="46" t="b">
        <f t="shared" si="60"/>
        <v>1</v>
      </c>
      <c r="AH199" s="46" t="b">
        <f t="shared" si="60"/>
        <v>1</v>
      </c>
      <c r="AI199" s="46" t="b">
        <f t="shared" si="60"/>
        <v>1</v>
      </c>
      <c r="AJ199" s="46" t="b">
        <f t="shared" si="60"/>
        <v>1</v>
      </c>
      <c r="AK199" s="46" t="b">
        <f t="shared" si="60"/>
        <v>1</v>
      </c>
      <c r="AL199" s="46" t="b">
        <f t="shared" si="60"/>
        <v>1</v>
      </c>
      <c r="AM199" s="46" t="b">
        <f t="shared" si="60"/>
        <v>1</v>
      </c>
      <c r="AN199" s="46" t="b">
        <f t="shared" si="60"/>
        <v>1</v>
      </c>
      <c r="AO199" s="46" t="b">
        <f t="shared" si="60"/>
        <v>1</v>
      </c>
      <c r="AP199" s="46" t="b">
        <f t="shared" si="60"/>
        <v>1</v>
      </c>
      <c r="AR199" s="10" t="b">
        <f t="shared" si="10"/>
        <v>0</v>
      </c>
    </row>
    <row r="200" spans="3:44" ht="15">
      <c r="C200" s="46" t="b">
        <f t="shared" si="59"/>
        <v>0</v>
      </c>
      <c r="D200" s="46" t="b">
        <f t="shared" si="59"/>
        <v>0</v>
      </c>
      <c r="G200" s="46" t="b">
        <f t="shared" si="15"/>
        <v>0</v>
      </c>
      <c r="H200" s="46" t="b">
        <f aca="true" t="shared" si="61" ref="H200:AP200">IF(H148,NOT(ISBLANK(H58)),IF(ISBLANK(H58),TRUE,FALSE))</f>
        <v>0</v>
      </c>
      <c r="I200" s="46" t="b">
        <f t="shared" si="61"/>
        <v>1</v>
      </c>
      <c r="J200" s="46" t="b">
        <f t="shared" si="61"/>
        <v>1</v>
      </c>
      <c r="K200" s="46" t="b">
        <f t="shared" si="61"/>
        <v>1</v>
      </c>
      <c r="L200" s="46" t="b">
        <f t="shared" si="61"/>
        <v>1</v>
      </c>
      <c r="M200" s="46" t="b">
        <f t="shared" si="61"/>
        <v>1</v>
      </c>
      <c r="N200" s="46" t="b">
        <f t="shared" si="61"/>
        <v>1</v>
      </c>
      <c r="O200" s="46" t="b">
        <f t="shared" si="61"/>
        <v>1</v>
      </c>
      <c r="P200" s="46" t="b">
        <f t="shared" si="61"/>
        <v>1</v>
      </c>
      <c r="Q200" s="46" t="b">
        <f t="shared" si="61"/>
        <v>1</v>
      </c>
      <c r="R200" s="46" t="b">
        <f t="shared" si="61"/>
        <v>1</v>
      </c>
      <c r="S200" s="46" t="b">
        <f t="shared" si="61"/>
        <v>1</v>
      </c>
      <c r="T200" s="46" t="b">
        <f t="shared" si="61"/>
        <v>1</v>
      </c>
      <c r="U200" s="46" t="b">
        <f t="shared" si="61"/>
        <v>1</v>
      </c>
      <c r="V200" s="46" t="b">
        <f t="shared" si="61"/>
        <v>1</v>
      </c>
      <c r="W200" s="46" t="b">
        <f t="shared" si="61"/>
        <v>1</v>
      </c>
      <c r="X200" s="46" t="b">
        <f t="shared" si="61"/>
        <v>1</v>
      </c>
      <c r="Y200" s="46" t="b">
        <f t="shared" si="61"/>
        <v>1</v>
      </c>
      <c r="Z200" s="46" t="b">
        <f t="shared" si="61"/>
        <v>1</v>
      </c>
      <c r="AA200" s="46" t="b">
        <v>1</v>
      </c>
      <c r="AB200" s="46" t="b">
        <f t="shared" si="61"/>
        <v>1</v>
      </c>
      <c r="AC200" s="46" t="b">
        <f t="shared" si="61"/>
        <v>1</v>
      </c>
      <c r="AD200" s="46" t="b">
        <f t="shared" si="61"/>
        <v>1</v>
      </c>
      <c r="AE200" s="46" t="b">
        <f t="shared" si="61"/>
        <v>1</v>
      </c>
      <c r="AF200" s="46" t="b">
        <f t="shared" si="61"/>
        <v>1</v>
      </c>
      <c r="AG200" s="46" t="b">
        <f t="shared" si="61"/>
        <v>1</v>
      </c>
      <c r="AH200" s="46" t="b">
        <f t="shared" si="61"/>
        <v>1</v>
      </c>
      <c r="AI200" s="46" t="b">
        <f t="shared" si="61"/>
        <v>1</v>
      </c>
      <c r="AJ200" s="46" t="b">
        <f t="shared" si="61"/>
        <v>1</v>
      </c>
      <c r="AK200" s="46" t="b">
        <f t="shared" si="61"/>
        <v>1</v>
      </c>
      <c r="AL200" s="46" t="b">
        <f t="shared" si="61"/>
        <v>1</v>
      </c>
      <c r="AM200" s="46" t="b">
        <f t="shared" si="61"/>
        <v>1</v>
      </c>
      <c r="AN200" s="46" t="b">
        <f t="shared" si="61"/>
        <v>1</v>
      </c>
      <c r="AO200" s="46" t="b">
        <f t="shared" si="61"/>
        <v>1</v>
      </c>
      <c r="AP200" s="46" t="b">
        <f t="shared" si="61"/>
        <v>1</v>
      </c>
      <c r="AR200" s="10" t="b">
        <f t="shared" si="10"/>
        <v>0</v>
      </c>
    </row>
    <row r="201" spans="3:44" ht="15">
      <c r="C201" s="46" t="b">
        <f t="shared" si="59"/>
        <v>0</v>
      </c>
      <c r="D201" s="46" t="b">
        <f t="shared" si="59"/>
        <v>0</v>
      </c>
      <c r="G201" s="46" t="b">
        <f t="shared" si="15"/>
        <v>0</v>
      </c>
      <c r="H201" s="46" t="b">
        <f aca="true" t="shared" si="62" ref="H201:AP201">IF(H149,NOT(ISBLANK(H59)),IF(ISBLANK(H59),TRUE,FALSE))</f>
        <v>0</v>
      </c>
      <c r="I201" s="46" t="b">
        <f t="shared" si="62"/>
        <v>1</v>
      </c>
      <c r="J201" s="46" t="b">
        <f t="shared" si="62"/>
        <v>1</v>
      </c>
      <c r="K201" s="46" t="b">
        <f t="shared" si="62"/>
        <v>1</v>
      </c>
      <c r="L201" s="46" t="b">
        <f t="shared" si="62"/>
        <v>1</v>
      </c>
      <c r="M201" s="46" t="b">
        <f t="shared" si="62"/>
        <v>1</v>
      </c>
      <c r="N201" s="46" t="b">
        <f t="shared" si="62"/>
        <v>1</v>
      </c>
      <c r="O201" s="46" t="b">
        <f t="shared" si="62"/>
        <v>1</v>
      </c>
      <c r="P201" s="46" t="b">
        <f t="shared" si="62"/>
        <v>1</v>
      </c>
      <c r="Q201" s="46" t="b">
        <f t="shared" si="62"/>
        <v>1</v>
      </c>
      <c r="R201" s="46" t="b">
        <f t="shared" si="62"/>
        <v>1</v>
      </c>
      <c r="S201" s="46" t="b">
        <f t="shared" si="62"/>
        <v>1</v>
      </c>
      <c r="T201" s="46" t="b">
        <f t="shared" si="62"/>
        <v>1</v>
      </c>
      <c r="U201" s="46" t="b">
        <f t="shared" si="62"/>
        <v>1</v>
      </c>
      <c r="V201" s="46" t="b">
        <f t="shared" si="62"/>
        <v>1</v>
      </c>
      <c r="W201" s="46" t="b">
        <f t="shared" si="62"/>
        <v>1</v>
      </c>
      <c r="X201" s="46" t="b">
        <f t="shared" si="62"/>
        <v>1</v>
      </c>
      <c r="Y201" s="46" t="b">
        <f t="shared" si="62"/>
        <v>1</v>
      </c>
      <c r="Z201" s="46" t="b">
        <f t="shared" si="62"/>
        <v>1</v>
      </c>
      <c r="AA201" s="46" t="b">
        <v>1</v>
      </c>
      <c r="AB201" s="46" t="b">
        <f t="shared" si="62"/>
        <v>1</v>
      </c>
      <c r="AC201" s="46" t="b">
        <f t="shared" si="62"/>
        <v>1</v>
      </c>
      <c r="AD201" s="46" t="b">
        <f t="shared" si="62"/>
        <v>1</v>
      </c>
      <c r="AE201" s="46" t="b">
        <f t="shared" si="62"/>
        <v>1</v>
      </c>
      <c r="AF201" s="46" t="b">
        <f t="shared" si="62"/>
        <v>1</v>
      </c>
      <c r="AG201" s="46" t="b">
        <f t="shared" si="62"/>
        <v>1</v>
      </c>
      <c r="AH201" s="46" t="b">
        <f t="shared" si="62"/>
        <v>1</v>
      </c>
      <c r="AI201" s="46" t="b">
        <f t="shared" si="62"/>
        <v>1</v>
      </c>
      <c r="AJ201" s="46" t="b">
        <f t="shared" si="62"/>
        <v>1</v>
      </c>
      <c r="AK201" s="46" t="b">
        <f t="shared" si="62"/>
        <v>1</v>
      </c>
      <c r="AL201" s="46" t="b">
        <f t="shared" si="62"/>
        <v>1</v>
      </c>
      <c r="AM201" s="46" t="b">
        <f t="shared" si="62"/>
        <v>1</v>
      </c>
      <c r="AN201" s="46" t="b">
        <f t="shared" si="62"/>
        <v>1</v>
      </c>
      <c r="AO201" s="46" t="b">
        <f t="shared" si="62"/>
        <v>1</v>
      </c>
      <c r="AP201" s="46" t="b">
        <f t="shared" si="62"/>
        <v>1</v>
      </c>
      <c r="AR201" s="10" t="b">
        <f t="shared" si="10"/>
        <v>0</v>
      </c>
    </row>
    <row r="202" spans="9:42" ht="15">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row>
    <row r="203" spans="9:42" ht="15">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row>
    <row r="204" spans="9:42" ht="15">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row>
    <row r="205" spans="9:42" ht="15">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row>
    <row r="210" ht="15">
      <c r="G210" s="22" t="s">
        <v>276</v>
      </c>
    </row>
    <row r="211" spans="7:42" ht="15">
      <c r="G211" s="3" t="s">
        <v>288</v>
      </c>
      <c r="H211" s="3">
        <v>1</v>
      </c>
      <c r="Q211" s="10" t="s">
        <v>0</v>
      </c>
      <c r="R211" s="10" t="s">
        <v>0</v>
      </c>
      <c r="V211" s="10" t="s">
        <v>0</v>
      </c>
      <c r="X211" s="10" t="s">
        <v>0</v>
      </c>
      <c r="AD211" s="10" t="s">
        <v>0</v>
      </c>
      <c r="AE211" s="10" t="s">
        <v>0</v>
      </c>
      <c r="AH211" s="10" t="s">
        <v>419</v>
      </c>
      <c r="AI211" s="10" t="s">
        <v>0</v>
      </c>
      <c r="AJ211" s="10" t="s">
        <v>0</v>
      </c>
      <c r="AK211" s="10" t="s">
        <v>0</v>
      </c>
      <c r="AO211" s="10" t="s">
        <v>438</v>
      </c>
      <c r="AP211" s="10" t="s">
        <v>0</v>
      </c>
    </row>
    <row r="212" spans="7:42" ht="15">
      <c r="G212" s="3" t="s">
        <v>289</v>
      </c>
      <c r="H212" s="3">
        <v>1</v>
      </c>
      <c r="Q212" s="10" t="s">
        <v>1</v>
      </c>
      <c r="R212" s="10" t="s">
        <v>1</v>
      </c>
      <c r="V212" s="10" t="s">
        <v>1</v>
      </c>
      <c r="X212" s="10" t="s">
        <v>1</v>
      </c>
      <c r="AD212" s="10" t="s">
        <v>1</v>
      </c>
      <c r="AE212" s="10" t="s">
        <v>1</v>
      </c>
      <c r="AH212" s="10" t="s">
        <v>173</v>
      </c>
      <c r="AI212" s="10" t="s">
        <v>1</v>
      </c>
      <c r="AJ212" s="10" t="s">
        <v>1</v>
      </c>
      <c r="AK212" s="10" t="s">
        <v>1</v>
      </c>
      <c r="AO212" s="10" t="s">
        <v>439</v>
      </c>
      <c r="AP212" s="10" t="s">
        <v>1</v>
      </c>
    </row>
    <row r="213" spans="7:42" ht="15">
      <c r="G213" s="3" t="s">
        <v>285</v>
      </c>
      <c r="H213" s="3">
        <v>2</v>
      </c>
      <c r="AD213" s="10" t="s">
        <v>275</v>
      </c>
      <c r="AE213" s="10" t="s">
        <v>275</v>
      </c>
      <c r="AI213" s="10" t="s">
        <v>275</v>
      </c>
      <c r="AJ213" s="10" t="s">
        <v>275</v>
      </c>
      <c r="AK213" s="10" t="s">
        <v>275</v>
      </c>
      <c r="AO213" s="10" t="s">
        <v>275</v>
      </c>
      <c r="AP213" s="10" t="s">
        <v>275</v>
      </c>
    </row>
    <row r="214" spans="7:8" ht="15">
      <c r="G214" s="3" t="s">
        <v>286</v>
      </c>
      <c r="H214" s="3">
        <v>2</v>
      </c>
    </row>
    <row r="215" spans="7:8" ht="15">
      <c r="G215" s="3" t="s">
        <v>287</v>
      </c>
      <c r="H215" s="3">
        <v>3</v>
      </c>
    </row>
    <row r="216" spans="9:42" ht="15">
      <c r="I216" s="3" t="str">
        <f>I9</f>
        <v>IPRCountry</v>
      </c>
      <c r="J216" s="3" t="str">
        <f aca="true" t="shared" si="63" ref="J216:X216">J9</f>
        <v>IPRFilingDate</v>
      </c>
      <c r="K216" s="3" t="str">
        <f t="shared" si="63"/>
        <v>IPRFilingNumber</v>
      </c>
      <c r="L216" s="3" t="str">
        <f t="shared" si="63"/>
        <v>IPRGrantDate</v>
      </c>
      <c r="M216" s="3" t="str">
        <f t="shared" si="63"/>
        <v>IPRExpirationDate</v>
      </c>
      <c r="N216" s="3" t="str">
        <f t="shared" si="63"/>
        <v>IPRCreationDate</v>
      </c>
      <c r="O216" s="3" t="str">
        <f t="shared" si="63"/>
        <v>IPRContext</v>
      </c>
      <c r="P216" s="3" t="str">
        <f t="shared" si="63"/>
        <v>IPRCreatorName</v>
      </c>
      <c r="Q216" s="3" t="str">
        <f t="shared" si="63"/>
        <v>IPRPublications</v>
      </c>
      <c r="R216" s="3" t="str">
        <f t="shared" si="63"/>
        <v>IPRDeposited</v>
      </c>
      <c r="S216" s="3" t="str">
        <f t="shared" si="63"/>
        <v>IPRDepositAt</v>
      </c>
      <c r="T216" s="3" t="str">
        <f t="shared" si="63"/>
        <v>IPRDepositDate</v>
      </c>
      <c r="U216" s="3" t="str">
        <f t="shared" si="63"/>
        <v>IPRDepositeNr</v>
      </c>
      <c r="V216" s="3" t="str">
        <f t="shared" si="63"/>
        <v>IPRDisclosedFlag</v>
      </c>
      <c r="W216" s="3" t="str">
        <f t="shared" si="63"/>
        <v>IPRDisclosedTo</v>
      </c>
      <c r="X216" s="3" t="str">
        <f t="shared" si="63"/>
        <v>IPRDisclosedNDAFlag</v>
      </c>
      <c r="Y216" s="3" t="str">
        <f aca="true" t="shared" si="64" ref="Y216:AF216">Y9</f>
        <v>IPROwnerFlag</v>
      </c>
      <c r="Z216" s="3" t="str">
        <f t="shared" si="64"/>
        <v>IPRExcludeUseFlag</v>
      </c>
      <c r="AA216" s="3" t="str">
        <f t="shared" si="64"/>
        <v>IPRExcludeDuration</v>
      </c>
      <c r="AB216" s="3" t="str">
        <f t="shared" si="64"/>
        <v>IPROwner</v>
      </c>
      <c r="AC216" s="3" t="str">
        <f t="shared" si="64"/>
        <v>IPROwner2</v>
      </c>
      <c r="AD216" s="3" t="str">
        <f t="shared" si="64"/>
        <v>IPRHasLicense</v>
      </c>
      <c r="AE216" s="3" t="str">
        <f t="shared" si="64"/>
        <v>IPRHasLicenseRequested</v>
      </c>
      <c r="AF216" s="3" t="str">
        <f t="shared" si="64"/>
        <v>IPRLicensor</v>
      </c>
      <c r="AG216" s="3" t="str">
        <f aca="true" t="shared" si="65" ref="AG216:AP216">AG9</f>
        <v>IPRLicensorOther</v>
      </c>
      <c r="AH216" s="3" t="str">
        <f t="shared" si="65"/>
        <v>IPRLicenseUse</v>
      </c>
      <c r="AI216" s="3" t="str">
        <f t="shared" si="65"/>
        <v>IPRLicenseUseExploitation</v>
      </c>
      <c r="AJ216" s="3" t="str">
        <f t="shared" si="65"/>
        <v>IPRLicenseUseRD</v>
      </c>
      <c r="AK216" s="3" t="str">
        <f t="shared" si="65"/>
        <v>IPRLicenseUseSub</v>
      </c>
      <c r="AL216" s="3" t="str">
        <f t="shared" si="65"/>
        <v>IPRLicenseUseOther</v>
      </c>
      <c r="AM216" s="3" t="str">
        <f t="shared" si="65"/>
        <v>IPRLicenseExpDate</v>
      </c>
      <c r="AN216" s="3" t="str">
        <f t="shared" si="65"/>
        <v>IPRLicenseGeoCondiation</v>
      </c>
      <c r="AO216" s="3" t="str">
        <f t="shared" si="65"/>
        <v>IPRLicenseEconCondition</v>
      </c>
      <c r="AP216" s="3" t="str">
        <f t="shared" si="65"/>
        <v>IPRLicenseExclusiveness</v>
      </c>
    </row>
    <row r="217" spans="8:42" ht="15">
      <c r="H217" s="3">
        <v>0</v>
      </c>
      <c r="I217" s="22" t="b">
        <v>0</v>
      </c>
      <c r="J217" s="22" t="b">
        <v>0</v>
      </c>
      <c r="K217" s="22" t="b">
        <v>0</v>
      </c>
      <c r="L217" s="22" t="b">
        <v>0</v>
      </c>
      <c r="M217" s="22" t="b">
        <v>0</v>
      </c>
      <c r="N217" s="22" t="b">
        <v>0</v>
      </c>
      <c r="O217" s="22" t="b">
        <v>0</v>
      </c>
      <c r="P217" s="22" t="b">
        <v>0</v>
      </c>
      <c r="Q217" s="22" t="b">
        <v>0</v>
      </c>
      <c r="R217" s="22" t="b">
        <v>0</v>
      </c>
      <c r="S217" s="22" t="b">
        <v>0</v>
      </c>
      <c r="T217" s="22" t="b">
        <v>0</v>
      </c>
      <c r="U217" s="22" t="b">
        <v>0</v>
      </c>
      <c r="V217" s="22" t="b">
        <v>0</v>
      </c>
      <c r="W217" s="22" t="b">
        <v>0</v>
      </c>
      <c r="X217" s="22" t="b">
        <v>0</v>
      </c>
      <c r="Y217" s="22" t="b">
        <v>0</v>
      </c>
      <c r="Z217" s="22" t="b">
        <v>0</v>
      </c>
      <c r="AA217" s="22" t="b">
        <v>0</v>
      </c>
      <c r="AB217" s="22" t="b">
        <v>0</v>
      </c>
      <c r="AC217" s="22" t="b">
        <v>0</v>
      </c>
      <c r="AD217" s="22" t="b">
        <v>0</v>
      </c>
      <c r="AE217" s="22" t="b">
        <v>0</v>
      </c>
      <c r="AF217" s="22" t="b">
        <v>0</v>
      </c>
      <c r="AG217" s="22" t="b">
        <v>0</v>
      </c>
      <c r="AH217" s="22" t="b">
        <v>0</v>
      </c>
      <c r="AI217" s="22" t="b">
        <v>0</v>
      </c>
      <c r="AJ217" s="22" t="b">
        <v>0</v>
      </c>
      <c r="AK217" s="22" t="b">
        <v>0</v>
      </c>
      <c r="AL217" s="22" t="b">
        <v>0</v>
      </c>
      <c r="AM217" s="22" t="b">
        <v>0</v>
      </c>
      <c r="AN217" s="22" t="b">
        <v>0</v>
      </c>
      <c r="AO217" s="22" t="b">
        <v>0</v>
      </c>
      <c r="AP217" s="22" t="b">
        <v>0</v>
      </c>
    </row>
    <row r="218" spans="8:42" ht="15">
      <c r="H218" s="3">
        <v>1</v>
      </c>
      <c r="I218" s="3" t="b">
        <v>1</v>
      </c>
      <c r="J218" s="3" t="b">
        <v>1</v>
      </c>
      <c r="K218" s="3" t="b">
        <v>1</v>
      </c>
      <c r="L218" s="3" t="b">
        <v>1</v>
      </c>
      <c r="M218" s="3" t="b">
        <v>1</v>
      </c>
      <c r="N218" s="22" t="b">
        <v>0</v>
      </c>
      <c r="O218" s="22" t="b">
        <v>0</v>
      </c>
      <c r="P218" s="22" t="b">
        <v>0</v>
      </c>
      <c r="Q218" s="22" t="b">
        <v>0</v>
      </c>
      <c r="R218" s="22" t="b">
        <v>0</v>
      </c>
      <c r="S218" s="22" t="b">
        <v>0</v>
      </c>
      <c r="T218" s="22" t="b">
        <v>0</v>
      </c>
      <c r="U218" s="22" t="b">
        <v>0</v>
      </c>
      <c r="V218" s="3" t="b">
        <v>0</v>
      </c>
      <c r="W218" s="22" t="b">
        <v>0</v>
      </c>
      <c r="X218" s="22" t="b">
        <v>0</v>
      </c>
      <c r="Y218" s="22" t="b">
        <v>1</v>
      </c>
      <c r="Z218" s="22" t="b">
        <v>1</v>
      </c>
      <c r="AA218" s="22" t="b">
        <v>1</v>
      </c>
      <c r="AB218" s="22" t="b">
        <v>1</v>
      </c>
      <c r="AC218" s="22" t="b">
        <v>1</v>
      </c>
      <c r="AD218" s="22" t="b">
        <v>1</v>
      </c>
      <c r="AE218" s="22" t="b">
        <v>1</v>
      </c>
      <c r="AF218" s="22" t="b">
        <v>1</v>
      </c>
      <c r="AG218" s="22" t="b">
        <v>1</v>
      </c>
      <c r="AH218" s="22" t="b">
        <v>1</v>
      </c>
      <c r="AI218" s="22" t="b">
        <v>1</v>
      </c>
      <c r="AJ218" s="22" t="b">
        <v>1</v>
      </c>
      <c r="AK218" s="22" t="b">
        <v>1</v>
      </c>
      <c r="AL218" s="22" t="b">
        <v>1</v>
      </c>
      <c r="AM218" s="22" t="b">
        <v>1</v>
      </c>
      <c r="AN218" s="22" t="b">
        <v>1</v>
      </c>
      <c r="AO218" s="22" t="b">
        <v>1</v>
      </c>
      <c r="AP218" s="22" t="b">
        <v>1</v>
      </c>
    </row>
    <row r="219" spans="8:42" ht="15">
      <c r="H219" s="3">
        <v>2</v>
      </c>
      <c r="I219" s="22" t="b">
        <v>0</v>
      </c>
      <c r="J219" s="22" t="b">
        <v>0</v>
      </c>
      <c r="K219" s="22" t="b">
        <v>0</v>
      </c>
      <c r="L219" s="22" t="b">
        <v>0</v>
      </c>
      <c r="M219" s="22" t="b">
        <v>0</v>
      </c>
      <c r="N219" s="22" t="b">
        <v>1</v>
      </c>
      <c r="O219" s="22" t="b">
        <v>1</v>
      </c>
      <c r="P219" s="22" t="b">
        <v>1</v>
      </c>
      <c r="Q219" s="22" t="b">
        <v>1</v>
      </c>
      <c r="R219" s="22" t="b">
        <v>1</v>
      </c>
      <c r="S219" s="22" t="b">
        <v>1</v>
      </c>
      <c r="T219" s="22" t="b">
        <v>1</v>
      </c>
      <c r="U219" s="22" t="b">
        <v>1</v>
      </c>
      <c r="V219" s="22" t="b">
        <v>0</v>
      </c>
      <c r="W219" s="22" t="b">
        <v>0</v>
      </c>
      <c r="X219" s="22" t="b">
        <v>0</v>
      </c>
      <c r="Y219" s="22" t="b">
        <v>1</v>
      </c>
      <c r="Z219" s="22" t="b">
        <v>1</v>
      </c>
      <c r="AA219" s="22" t="b">
        <v>1</v>
      </c>
      <c r="AB219" s="22" t="b">
        <v>1</v>
      </c>
      <c r="AC219" s="22" t="b">
        <v>1</v>
      </c>
      <c r="AD219" s="22" t="b">
        <v>1</v>
      </c>
      <c r="AE219" s="22" t="b">
        <v>1</v>
      </c>
      <c r="AF219" s="22" t="b">
        <v>1</v>
      </c>
      <c r="AG219" s="22" t="b">
        <v>1</v>
      </c>
      <c r="AH219" s="22" t="b">
        <v>1</v>
      </c>
      <c r="AI219" s="22" t="b">
        <v>1</v>
      </c>
      <c r="AJ219" s="22" t="b">
        <v>1</v>
      </c>
      <c r="AK219" s="22" t="b">
        <v>1</v>
      </c>
      <c r="AL219" s="22" t="b">
        <v>1</v>
      </c>
      <c r="AM219" s="22" t="b">
        <v>1</v>
      </c>
      <c r="AN219" s="22" t="b">
        <v>1</v>
      </c>
      <c r="AO219" s="22" t="b">
        <v>1</v>
      </c>
      <c r="AP219" s="22" t="b">
        <v>1</v>
      </c>
    </row>
    <row r="220" spans="8:42" ht="15">
      <c r="H220" s="3">
        <v>3</v>
      </c>
      <c r="I220" s="22" t="b">
        <v>0</v>
      </c>
      <c r="J220" s="22" t="b">
        <v>0</v>
      </c>
      <c r="K220" s="22" t="b">
        <v>0</v>
      </c>
      <c r="L220" s="22" t="b">
        <v>0</v>
      </c>
      <c r="M220" s="22" t="b">
        <v>0</v>
      </c>
      <c r="N220" s="22" t="b">
        <v>1</v>
      </c>
      <c r="O220" s="22" t="b">
        <v>1</v>
      </c>
      <c r="P220" s="22" t="b">
        <v>0</v>
      </c>
      <c r="Q220" s="22" t="b">
        <v>0</v>
      </c>
      <c r="R220" s="22" t="b">
        <v>0</v>
      </c>
      <c r="S220" s="22" t="b">
        <v>0</v>
      </c>
      <c r="T220" s="22" t="b">
        <v>0</v>
      </c>
      <c r="U220" s="22" t="b">
        <v>0</v>
      </c>
      <c r="V220" s="22" t="b">
        <v>1</v>
      </c>
      <c r="W220" s="22" t="b">
        <v>1</v>
      </c>
      <c r="X220" s="22" t="b">
        <v>1</v>
      </c>
      <c r="Y220" s="22" t="b">
        <v>1</v>
      </c>
      <c r="Z220" s="22" t="b">
        <v>1</v>
      </c>
      <c r="AA220" s="22" t="b">
        <v>1</v>
      </c>
      <c r="AB220" s="22" t="b">
        <v>1</v>
      </c>
      <c r="AC220" s="22" t="b">
        <v>1</v>
      </c>
      <c r="AD220" s="22" t="b">
        <v>1</v>
      </c>
      <c r="AE220" s="22" t="b">
        <v>1</v>
      </c>
      <c r="AF220" s="22" t="b">
        <v>1</v>
      </c>
      <c r="AG220" s="22" t="b">
        <v>1</v>
      </c>
      <c r="AH220" s="22" t="b">
        <v>1</v>
      </c>
      <c r="AI220" s="22" t="b">
        <v>1</v>
      </c>
      <c r="AJ220" s="22" t="b">
        <v>1</v>
      </c>
      <c r="AK220" s="22" t="b">
        <v>1</v>
      </c>
      <c r="AL220" s="22" t="b">
        <v>1</v>
      </c>
      <c r="AM220" s="22" t="b">
        <v>1</v>
      </c>
      <c r="AN220" s="22" t="b">
        <v>1</v>
      </c>
      <c r="AO220" s="22" t="b">
        <v>1</v>
      </c>
      <c r="AP220" s="22" t="b">
        <v>1</v>
      </c>
    </row>
    <row r="224" ht="15.75" thickBot="1">
      <c r="D224" s="3" t="s">
        <v>321</v>
      </c>
    </row>
    <row r="225" spans="4:7" ht="15">
      <c r="D225" s="33" t="s">
        <v>323</v>
      </c>
      <c r="E225" s="33" t="s">
        <v>276</v>
      </c>
      <c r="F225" s="34" t="s">
        <v>324</v>
      </c>
      <c r="G225" s="3" t="s">
        <v>403</v>
      </c>
    </row>
    <row r="226" spans="4:7" ht="15">
      <c r="D226" s="35" t="s">
        <v>178</v>
      </c>
      <c r="E226" s="36" t="s">
        <v>402</v>
      </c>
      <c r="F226" s="35" t="s">
        <v>178</v>
      </c>
      <c r="G226" s="44" t="s">
        <v>178</v>
      </c>
    </row>
    <row r="227" spans="4:7" ht="15">
      <c r="D227" s="37" t="s">
        <v>325</v>
      </c>
      <c r="E227" s="38" t="s">
        <v>400</v>
      </c>
      <c r="F227" s="35" t="s">
        <v>178</v>
      </c>
      <c r="G227" s="44" t="s">
        <v>178</v>
      </c>
    </row>
    <row r="228" spans="4:7" ht="15">
      <c r="D228" s="37" t="s">
        <v>326</v>
      </c>
      <c r="E228" s="38" t="s">
        <v>400</v>
      </c>
      <c r="F228" s="35" t="s">
        <v>178</v>
      </c>
      <c r="G228" s="44" t="s">
        <v>178</v>
      </c>
    </row>
    <row r="229" spans="4:7" ht="15">
      <c r="D229" s="35" t="s">
        <v>327</v>
      </c>
      <c r="E229" s="38" t="s">
        <v>402</v>
      </c>
      <c r="F229" s="35" t="s">
        <v>327</v>
      </c>
      <c r="G229" s="44" t="s">
        <v>186</v>
      </c>
    </row>
    <row r="230" spans="4:7" ht="15">
      <c r="D230" s="37" t="s">
        <v>328</v>
      </c>
      <c r="E230" s="38" t="s">
        <v>400</v>
      </c>
      <c r="F230" s="35" t="s">
        <v>327</v>
      </c>
      <c r="G230" s="44" t="s">
        <v>186</v>
      </c>
    </row>
    <row r="231" spans="4:7" ht="15">
      <c r="D231" s="37" t="s">
        <v>329</v>
      </c>
      <c r="E231" s="38" t="s">
        <v>400</v>
      </c>
      <c r="F231" s="35" t="s">
        <v>327</v>
      </c>
      <c r="G231" s="44" t="s">
        <v>186</v>
      </c>
    </row>
    <row r="232" spans="4:7" ht="15">
      <c r="D232" s="39" t="s">
        <v>330</v>
      </c>
      <c r="E232" s="38" t="s">
        <v>402</v>
      </c>
      <c r="F232" s="39" t="s">
        <v>330</v>
      </c>
      <c r="G232" s="44" t="s">
        <v>187</v>
      </c>
    </row>
    <row r="233" spans="4:7" ht="15">
      <c r="D233" s="37" t="s">
        <v>331</v>
      </c>
      <c r="E233" s="38" t="s">
        <v>400</v>
      </c>
      <c r="F233" s="39" t="s">
        <v>330</v>
      </c>
      <c r="G233" s="44" t="s">
        <v>187</v>
      </c>
    </row>
    <row r="234" spans="4:7" ht="15">
      <c r="D234" s="37" t="s">
        <v>332</v>
      </c>
      <c r="E234" s="38" t="s">
        <v>401</v>
      </c>
      <c r="F234" s="39" t="s">
        <v>330</v>
      </c>
      <c r="G234" s="44" t="s">
        <v>187</v>
      </c>
    </row>
    <row r="235" spans="4:7" ht="15">
      <c r="D235" s="37" t="s">
        <v>333</v>
      </c>
      <c r="E235" s="38" t="s">
        <v>401</v>
      </c>
      <c r="F235" s="39" t="s">
        <v>330</v>
      </c>
      <c r="G235" s="44" t="s">
        <v>187</v>
      </c>
    </row>
    <row r="236" spans="4:7" ht="15">
      <c r="D236" s="39" t="s">
        <v>334</v>
      </c>
      <c r="E236" s="38" t="s">
        <v>402</v>
      </c>
      <c r="F236" s="39" t="s">
        <v>334</v>
      </c>
      <c r="G236" s="44" t="s">
        <v>180</v>
      </c>
    </row>
    <row r="237" spans="4:7" ht="15">
      <c r="D237" s="39" t="s">
        <v>189</v>
      </c>
      <c r="E237" s="38" t="s">
        <v>402</v>
      </c>
      <c r="F237" s="39" t="s">
        <v>189</v>
      </c>
      <c r="G237" s="44" t="s">
        <v>189</v>
      </c>
    </row>
    <row r="238" spans="4:7" ht="15">
      <c r="D238" s="37" t="s">
        <v>335</v>
      </c>
      <c r="E238" s="38" t="s">
        <v>400</v>
      </c>
      <c r="F238" s="39" t="s">
        <v>189</v>
      </c>
      <c r="G238" s="44" t="s">
        <v>189</v>
      </c>
    </row>
    <row r="239" spans="4:7" ht="15">
      <c r="D239" s="37" t="s">
        <v>336</v>
      </c>
      <c r="E239" s="38" t="s">
        <v>400</v>
      </c>
      <c r="F239" s="39" t="s">
        <v>189</v>
      </c>
      <c r="G239" s="44" t="s">
        <v>189</v>
      </c>
    </row>
    <row r="240" spans="4:7" ht="15">
      <c r="D240" s="37" t="s">
        <v>337</v>
      </c>
      <c r="E240" s="38" t="s">
        <v>400</v>
      </c>
      <c r="F240" s="39" t="s">
        <v>189</v>
      </c>
      <c r="G240" s="44" t="s">
        <v>189</v>
      </c>
    </row>
    <row r="241" spans="4:7" ht="15">
      <c r="D241" s="39" t="s">
        <v>338</v>
      </c>
      <c r="E241" s="38" t="s">
        <v>402</v>
      </c>
      <c r="F241" s="39" t="s">
        <v>338</v>
      </c>
      <c r="G241" s="44" t="s">
        <v>177</v>
      </c>
    </row>
    <row r="242" spans="4:7" ht="15">
      <c r="D242" s="37" t="s">
        <v>339</v>
      </c>
      <c r="E242" s="38" t="s">
        <v>400</v>
      </c>
      <c r="F242" s="35" t="s">
        <v>338</v>
      </c>
      <c r="G242" s="44" t="s">
        <v>177</v>
      </c>
    </row>
    <row r="243" spans="4:7" ht="15">
      <c r="D243" s="37" t="s">
        <v>340</v>
      </c>
      <c r="E243" s="38" t="s">
        <v>400</v>
      </c>
      <c r="F243" s="35" t="s">
        <v>338</v>
      </c>
      <c r="G243" s="44" t="s">
        <v>177</v>
      </c>
    </row>
    <row r="244" spans="4:7" ht="15">
      <c r="D244" s="35" t="s">
        <v>341</v>
      </c>
      <c r="E244" s="38" t="s">
        <v>402</v>
      </c>
      <c r="F244" s="35" t="s">
        <v>341</v>
      </c>
      <c r="G244" s="44" t="s">
        <v>191</v>
      </c>
    </row>
    <row r="245" spans="4:7" ht="15">
      <c r="D245" s="37" t="s">
        <v>342</v>
      </c>
      <c r="E245" s="38" t="s">
        <v>400</v>
      </c>
      <c r="F245" s="35" t="s">
        <v>341</v>
      </c>
      <c r="G245" s="44" t="s">
        <v>191</v>
      </c>
    </row>
    <row r="246" spans="4:7" ht="15">
      <c r="D246" s="37" t="s">
        <v>343</v>
      </c>
      <c r="E246" s="38" t="s">
        <v>400</v>
      </c>
      <c r="F246" s="35" t="s">
        <v>341</v>
      </c>
      <c r="G246" s="44" t="s">
        <v>191</v>
      </c>
    </row>
    <row r="247" spans="4:7" ht="15">
      <c r="D247" s="37" t="s">
        <v>344</v>
      </c>
      <c r="E247" s="38" t="s">
        <v>400</v>
      </c>
      <c r="F247" s="35" t="s">
        <v>341</v>
      </c>
      <c r="G247" s="44" t="s">
        <v>191</v>
      </c>
    </row>
    <row r="248" spans="4:7" ht="15">
      <c r="D248" s="35" t="s">
        <v>345</v>
      </c>
      <c r="E248" s="38" t="s">
        <v>402</v>
      </c>
      <c r="F248" s="35" t="s">
        <v>345</v>
      </c>
      <c r="G248" s="44" t="s">
        <v>190</v>
      </c>
    </row>
    <row r="249" spans="4:7" ht="15">
      <c r="D249" s="37" t="s">
        <v>346</v>
      </c>
      <c r="E249" s="38" t="s">
        <v>400</v>
      </c>
      <c r="F249" s="35" t="s">
        <v>345</v>
      </c>
      <c r="G249" s="44" t="s">
        <v>190</v>
      </c>
    </row>
    <row r="250" spans="4:7" ht="15">
      <c r="D250" s="37" t="s">
        <v>347</v>
      </c>
      <c r="E250" s="38" t="s">
        <v>400</v>
      </c>
      <c r="F250" s="35" t="s">
        <v>345</v>
      </c>
      <c r="G250" s="44" t="s">
        <v>190</v>
      </c>
    </row>
    <row r="251" spans="4:7" ht="15">
      <c r="D251" s="37" t="s">
        <v>348</v>
      </c>
      <c r="E251" s="38" t="s">
        <v>400</v>
      </c>
      <c r="F251" s="35" t="s">
        <v>345</v>
      </c>
      <c r="G251" s="44" t="s">
        <v>190</v>
      </c>
    </row>
    <row r="252" spans="4:7" ht="15">
      <c r="D252" s="37" t="s">
        <v>349</v>
      </c>
      <c r="E252" s="38" t="s">
        <v>400</v>
      </c>
      <c r="F252" s="35" t="s">
        <v>345</v>
      </c>
      <c r="G252" s="44" t="s">
        <v>190</v>
      </c>
    </row>
    <row r="253" spans="4:7" ht="15">
      <c r="D253" s="37" t="s">
        <v>350</v>
      </c>
      <c r="E253" s="38" t="s">
        <v>400</v>
      </c>
      <c r="F253" s="35" t="s">
        <v>345</v>
      </c>
      <c r="G253" s="44" t="s">
        <v>190</v>
      </c>
    </row>
    <row r="254" spans="4:7" ht="15">
      <c r="D254" s="35" t="s">
        <v>351</v>
      </c>
      <c r="E254" s="38" t="s">
        <v>402</v>
      </c>
      <c r="F254" s="35" t="s">
        <v>351</v>
      </c>
      <c r="G254" s="44" t="s">
        <v>188</v>
      </c>
    </row>
    <row r="255" spans="4:7" ht="15">
      <c r="D255" s="37" t="s">
        <v>352</v>
      </c>
      <c r="E255" s="38" t="s">
        <v>400</v>
      </c>
      <c r="F255" s="35" t="s">
        <v>351</v>
      </c>
      <c r="G255" s="44" t="s">
        <v>188</v>
      </c>
    </row>
    <row r="256" spans="4:7" ht="15">
      <c r="D256" s="37" t="s">
        <v>353</v>
      </c>
      <c r="E256" s="38" t="s">
        <v>400</v>
      </c>
      <c r="F256" s="35" t="s">
        <v>351</v>
      </c>
      <c r="G256" s="44" t="s">
        <v>188</v>
      </c>
    </row>
    <row r="257" spans="4:7" ht="15">
      <c r="D257" s="35" t="s">
        <v>354</v>
      </c>
      <c r="E257" s="38" t="s">
        <v>402</v>
      </c>
      <c r="F257" s="35" t="s">
        <v>354</v>
      </c>
      <c r="G257" s="44" t="s">
        <v>193</v>
      </c>
    </row>
    <row r="258" spans="4:7" ht="15">
      <c r="D258" s="37" t="s">
        <v>355</v>
      </c>
      <c r="E258" s="38" t="s">
        <v>400</v>
      </c>
      <c r="F258" s="35" t="s">
        <v>354</v>
      </c>
      <c r="G258" s="44" t="s">
        <v>193</v>
      </c>
    </row>
    <row r="259" spans="4:7" ht="15">
      <c r="D259" s="37" t="s">
        <v>356</v>
      </c>
      <c r="E259" s="38" t="s">
        <v>400</v>
      </c>
      <c r="F259" s="35" t="s">
        <v>354</v>
      </c>
      <c r="G259" s="44" t="s">
        <v>193</v>
      </c>
    </row>
    <row r="260" spans="4:7" ht="15">
      <c r="D260" s="37" t="s">
        <v>357</v>
      </c>
      <c r="E260" s="38" t="s">
        <v>400</v>
      </c>
      <c r="F260" s="35" t="s">
        <v>354</v>
      </c>
      <c r="G260" s="44" t="s">
        <v>193</v>
      </c>
    </row>
    <row r="261" spans="4:7" ht="15">
      <c r="D261" s="37" t="s">
        <v>358</v>
      </c>
      <c r="E261" s="38" t="s">
        <v>400</v>
      </c>
      <c r="F261" s="35" t="s">
        <v>354</v>
      </c>
      <c r="G261" s="44" t="s">
        <v>193</v>
      </c>
    </row>
    <row r="262" spans="4:7" ht="15">
      <c r="D262" s="37" t="s">
        <v>359</v>
      </c>
      <c r="E262" s="38" t="s">
        <v>401</v>
      </c>
      <c r="F262" s="35" t="s">
        <v>354</v>
      </c>
      <c r="G262" s="44" t="s">
        <v>193</v>
      </c>
    </row>
    <row r="263" spans="4:7" ht="15">
      <c r="D263" s="37" t="s">
        <v>360</v>
      </c>
      <c r="E263" s="38" t="s">
        <v>401</v>
      </c>
      <c r="F263" s="35" t="s">
        <v>354</v>
      </c>
      <c r="G263" s="44" t="s">
        <v>193</v>
      </c>
    </row>
    <row r="264" spans="4:7" ht="15">
      <c r="D264" s="37" t="s">
        <v>361</v>
      </c>
      <c r="E264" s="38" t="s">
        <v>401</v>
      </c>
      <c r="F264" s="35" t="s">
        <v>354</v>
      </c>
      <c r="G264" s="44" t="s">
        <v>193</v>
      </c>
    </row>
    <row r="265" spans="4:7" ht="15">
      <c r="D265" s="37" t="s">
        <v>362</v>
      </c>
      <c r="E265" s="38" t="s">
        <v>401</v>
      </c>
      <c r="F265" s="35" t="s">
        <v>354</v>
      </c>
      <c r="G265" s="44" t="s">
        <v>193</v>
      </c>
    </row>
    <row r="266" spans="4:7" ht="15">
      <c r="D266" s="35" t="s">
        <v>363</v>
      </c>
      <c r="E266" s="38" t="s">
        <v>402</v>
      </c>
      <c r="F266" s="35" t="s">
        <v>363</v>
      </c>
      <c r="G266" s="44" t="s">
        <v>182</v>
      </c>
    </row>
    <row r="267" spans="4:7" ht="15">
      <c r="D267" s="39" t="s">
        <v>183</v>
      </c>
      <c r="E267" s="38" t="s">
        <v>402</v>
      </c>
      <c r="F267" s="39" t="s">
        <v>183</v>
      </c>
      <c r="G267" s="44" t="s">
        <v>183</v>
      </c>
    </row>
    <row r="268" spans="4:7" ht="15">
      <c r="D268" s="37" t="s">
        <v>364</v>
      </c>
      <c r="E268" s="38" t="s">
        <v>400</v>
      </c>
      <c r="F268" s="39" t="s">
        <v>183</v>
      </c>
      <c r="G268" s="44" t="s">
        <v>183</v>
      </c>
    </row>
    <row r="269" spans="4:7" ht="15">
      <c r="D269" s="37" t="s">
        <v>365</v>
      </c>
      <c r="E269" s="38" t="s">
        <v>401</v>
      </c>
      <c r="F269" s="39" t="s">
        <v>183</v>
      </c>
      <c r="G269" s="44" t="s">
        <v>183</v>
      </c>
    </row>
    <row r="270" spans="4:7" ht="15">
      <c r="D270" s="37" t="s">
        <v>366</v>
      </c>
      <c r="E270" s="38" t="s">
        <v>401</v>
      </c>
      <c r="F270" s="39" t="s">
        <v>183</v>
      </c>
      <c r="G270" s="44" t="s">
        <v>183</v>
      </c>
    </row>
    <row r="271" spans="4:7" ht="15">
      <c r="D271" s="37" t="s">
        <v>367</v>
      </c>
      <c r="E271" s="38" t="s">
        <v>401</v>
      </c>
      <c r="F271" s="39" t="s">
        <v>183</v>
      </c>
      <c r="G271" s="44" t="s">
        <v>183</v>
      </c>
    </row>
    <row r="272" spans="4:7" ht="15">
      <c r="D272" s="37" t="s">
        <v>368</v>
      </c>
      <c r="E272" s="38" t="s">
        <v>401</v>
      </c>
      <c r="F272" s="39" t="s">
        <v>183</v>
      </c>
      <c r="G272" s="44" t="s">
        <v>183</v>
      </c>
    </row>
    <row r="273" spans="4:7" ht="15">
      <c r="D273" s="37" t="s">
        <v>369</v>
      </c>
      <c r="E273" s="38" t="s">
        <v>401</v>
      </c>
      <c r="F273" s="39" t="s">
        <v>183</v>
      </c>
      <c r="G273" s="44" t="s">
        <v>183</v>
      </c>
    </row>
    <row r="274" spans="4:7" ht="15">
      <c r="D274" s="37" t="s">
        <v>370</v>
      </c>
      <c r="E274" s="38" t="s">
        <v>401</v>
      </c>
      <c r="F274" s="39" t="s">
        <v>183</v>
      </c>
      <c r="G274" s="44" t="s">
        <v>183</v>
      </c>
    </row>
    <row r="275" spans="4:7" ht="15">
      <c r="D275" s="37" t="s">
        <v>371</v>
      </c>
      <c r="E275" s="38" t="s">
        <v>401</v>
      </c>
      <c r="F275" s="39" t="s">
        <v>183</v>
      </c>
      <c r="G275" s="44" t="s">
        <v>183</v>
      </c>
    </row>
    <row r="276" spans="4:7" ht="15">
      <c r="D276" s="37" t="s">
        <v>372</v>
      </c>
      <c r="E276" s="38" t="s">
        <v>401</v>
      </c>
      <c r="F276" s="39" t="s">
        <v>183</v>
      </c>
      <c r="G276" s="44" t="s">
        <v>183</v>
      </c>
    </row>
    <row r="277" spans="4:7" ht="15">
      <c r="D277" s="39" t="s">
        <v>192</v>
      </c>
      <c r="E277" s="38" t="s">
        <v>402</v>
      </c>
      <c r="F277" s="39" t="s">
        <v>192</v>
      </c>
      <c r="G277" s="44" t="s">
        <v>192</v>
      </c>
    </row>
    <row r="278" spans="4:7" ht="15">
      <c r="D278" s="37" t="s">
        <v>373</v>
      </c>
      <c r="E278" s="38" t="s">
        <v>401</v>
      </c>
      <c r="F278" s="39" t="s">
        <v>192</v>
      </c>
      <c r="G278" s="44" t="s">
        <v>192</v>
      </c>
    </row>
    <row r="279" spans="4:7" ht="15">
      <c r="D279" s="37" t="s">
        <v>374</v>
      </c>
      <c r="E279" s="38" t="s">
        <v>401</v>
      </c>
      <c r="F279" s="39" t="s">
        <v>192</v>
      </c>
      <c r="G279" s="44" t="s">
        <v>192</v>
      </c>
    </row>
    <row r="280" spans="4:7" ht="15">
      <c r="D280" s="37" t="s">
        <v>375</v>
      </c>
      <c r="E280" s="38" t="s">
        <v>401</v>
      </c>
      <c r="F280" s="39" t="s">
        <v>192</v>
      </c>
      <c r="G280" s="44" t="s">
        <v>192</v>
      </c>
    </row>
    <row r="281" spans="4:7" ht="15">
      <c r="D281" s="37" t="s">
        <v>376</v>
      </c>
      <c r="E281" s="38" t="s">
        <v>401</v>
      </c>
      <c r="F281" s="39" t="s">
        <v>192</v>
      </c>
      <c r="G281" s="44" t="s">
        <v>192</v>
      </c>
    </row>
    <row r="282" spans="4:7" ht="15">
      <c r="D282" s="37" t="s">
        <v>377</v>
      </c>
      <c r="E282" s="38" t="s">
        <v>401</v>
      </c>
      <c r="F282" s="39" t="s">
        <v>192</v>
      </c>
      <c r="G282" s="44" t="s">
        <v>192</v>
      </c>
    </row>
    <row r="283" spans="4:7" ht="15">
      <c r="D283" s="37" t="s">
        <v>378</v>
      </c>
      <c r="E283" s="38" t="s">
        <v>401</v>
      </c>
      <c r="F283" s="39" t="s">
        <v>192</v>
      </c>
      <c r="G283" s="44" t="s">
        <v>192</v>
      </c>
    </row>
    <row r="284" spans="4:7" ht="15">
      <c r="D284" s="35" t="s">
        <v>379</v>
      </c>
      <c r="E284" s="38" t="s">
        <v>402</v>
      </c>
      <c r="F284" s="35" t="s">
        <v>379</v>
      </c>
      <c r="G284" s="44" t="s">
        <v>184</v>
      </c>
    </row>
    <row r="285" spans="4:7" ht="15">
      <c r="D285" s="37" t="s">
        <v>380</v>
      </c>
      <c r="E285" s="38" t="s">
        <v>400</v>
      </c>
      <c r="F285" s="35" t="s">
        <v>379</v>
      </c>
      <c r="G285" s="44" t="s">
        <v>184</v>
      </c>
    </row>
    <row r="286" spans="4:7" ht="15">
      <c r="D286" s="37" t="s">
        <v>381</v>
      </c>
      <c r="E286" s="38" t="s">
        <v>400</v>
      </c>
      <c r="F286" s="35" t="s">
        <v>379</v>
      </c>
      <c r="G286" s="44" t="s">
        <v>184</v>
      </c>
    </row>
    <row r="287" spans="4:7" ht="15">
      <c r="D287" s="37" t="s">
        <v>382</v>
      </c>
      <c r="E287" s="38" t="s">
        <v>400</v>
      </c>
      <c r="F287" s="35" t="s">
        <v>379</v>
      </c>
      <c r="G287" s="44" t="s">
        <v>184</v>
      </c>
    </row>
    <row r="288" spans="4:7" ht="15">
      <c r="D288" s="37" t="s">
        <v>383</v>
      </c>
      <c r="E288" s="38" t="s">
        <v>400</v>
      </c>
      <c r="F288" s="35" t="s">
        <v>379</v>
      </c>
      <c r="G288" s="44" t="s">
        <v>184</v>
      </c>
    </row>
    <row r="289" spans="4:7" ht="15">
      <c r="D289" s="37" t="s">
        <v>384</v>
      </c>
      <c r="E289" s="38" t="s">
        <v>400</v>
      </c>
      <c r="F289" s="35" t="s">
        <v>379</v>
      </c>
      <c r="G289" s="44" t="s">
        <v>184</v>
      </c>
    </row>
    <row r="290" spans="4:7" ht="15">
      <c r="D290" s="37" t="s">
        <v>385</v>
      </c>
      <c r="E290" s="38" t="s">
        <v>400</v>
      </c>
      <c r="F290" s="35" t="s">
        <v>379</v>
      </c>
      <c r="G290" s="44" t="s">
        <v>184</v>
      </c>
    </row>
    <row r="291" spans="4:7" ht="15">
      <c r="D291" s="37" t="s">
        <v>386</v>
      </c>
      <c r="E291" s="38" t="s">
        <v>400</v>
      </c>
      <c r="F291" s="35" t="s">
        <v>379</v>
      </c>
      <c r="G291" s="44" t="s">
        <v>184</v>
      </c>
    </row>
    <row r="292" spans="4:7" ht="15">
      <c r="D292" s="37" t="s">
        <v>387</v>
      </c>
      <c r="E292" s="38" t="s">
        <v>401</v>
      </c>
      <c r="F292" s="35" t="s">
        <v>379</v>
      </c>
      <c r="G292" s="44" t="s">
        <v>184</v>
      </c>
    </row>
    <row r="293" spans="4:7" ht="15">
      <c r="D293" s="37" t="s">
        <v>388</v>
      </c>
      <c r="E293" s="38" t="s">
        <v>401</v>
      </c>
      <c r="F293" s="35" t="s">
        <v>379</v>
      </c>
      <c r="G293" s="44" t="s">
        <v>184</v>
      </c>
    </row>
    <row r="294" spans="4:7" ht="15">
      <c r="D294" s="39" t="s">
        <v>389</v>
      </c>
      <c r="E294" s="38" t="s">
        <v>402</v>
      </c>
      <c r="F294" s="39" t="s">
        <v>389</v>
      </c>
      <c r="G294" s="44" t="s">
        <v>185</v>
      </c>
    </row>
    <row r="295" spans="4:7" ht="15">
      <c r="D295" s="37" t="s">
        <v>390</v>
      </c>
      <c r="E295" s="38" t="s">
        <v>400</v>
      </c>
      <c r="F295" s="39" t="s">
        <v>389</v>
      </c>
      <c r="G295" s="44" t="s">
        <v>185</v>
      </c>
    </row>
    <row r="296" spans="4:7" ht="15">
      <c r="D296" s="37" t="s">
        <v>391</v>
      </c>
      <c r="E296" s="38" t="s">
        <v>400</v>
      </c>
      <c r="F296" s="39" t="s">
        <v>389</v>
      </c>
      <c r="G296" s="44" t="s">
        <v>185</v>
      </c>
    </row>
    <row r="297" spans="4:7" ht="15">
      <c r="D297" s="37" t="s">
        <v>392</v>
      </c>
      <c r="E297" s="38" t="s">
        <v>400</v>
      </c>
      <c r="F297" s="39" t="s">
        <v>389</v>
      </c>
      <c r="G297" s="44" t="s">
        <v>185</v>
      </c>
    </row>
    <row r="298" spans="4:7" ht="15">
      <c r="D298" s="37" t="s">
        <v>393</v>
      </c>
      <c r="E298" s="38" t="s">
        <v>400</v>
      </c>
      <c r="F298" s="39" t="s">
        <v>389</v>
      </c>
      <c r="G298" s="44" t="s">
        <v>185</v>
      </c>
    </row>
    <row r="299" spans="4:7" ht="15">
      <c r="D299" s="37" t="s">
        <v>394</v>
      </c>
      <c r="E299" s="38" t="s">
        <v>400</v>
      </c>
      <c r="F299" s="39" t="s">
        <v>389</v>
      </c>
      <c r="G299" s="44" t="s">
        <v>185</v>
      </c>
    </row>
    <row r="300" spans="4:7" ht="15">
      <c r="D300" s="37" t="s">
        <v>395</v>
      </c>
      <c r="E300" s="38" t="s">
        <v>400</v>
      </c>
      <c r="F300" s="39" t="s">
        <v>389</v>
      </c>
      <c r="G300" s="44" t="s">
        <v>185</v>
      </c>
    </row>
    <row r="301" spans="4:7" ht="15">
      <c r="D301" s="37" t="s">
        <v>396</v>
      </c>
      <c r="E301" s="38" t="s">
        <v>400</v>
      </c>
      <c r="F301" s="39" t="s">
        <v>389</v>
      </c>
      <c r="G301" s="44" t="s">
        <v>185</v>
      </c>
    </row>
    <row r="302" spans="4:7" ht="15">
      <c r="D302" s="35" t="s">
        <v>181</v>
      </c>
      <c r="E302" s="38" t="s">
        <v>402</v>
      </c>
      <c r="F302" s="35" t="s">
        <v>181</v>
      </c>
      <c r="G302" s="44" t="s">
        <v>181</v>
      </c>
    </row>
    <row r="303" spans="4:7" ht="15">
      <c r="D303" s="3" t="s">
        <v>173</v>
      </c>
      <c r="E303" s="22" t="s">
        <v>173</v>
      </c>
      <c r="F303" s="3" t="s">
        <v>173</v>
      </c>
      <c r="G303" s="3" t="s">
        <v>406</v>
      </c>
    </row>
  </sheetData>
  <sheetProtection formatColumns="0" formatRows="0" selectLockedCells="1"/>
  <conditionalFormatting sqref="C2">
    <cfRule type="expression" priority="24" dxfId="28">
      <formula>($B$6="")</formula>
    </cfRule>
  </conditionalFormatting>
  <conditionalFormatting sqref="C10:C59">
    <cfRule type="expression" priority="28" dxfId="17" stopIfTrue="1">
      <formula>AS10</formula>
    </cfRule>
  </conditionalFormatting>
  <conditionalFormatting sqref="I10:I59">
    <cfRule type="expression" priority="18" dxfId="29" stopIfTrue="1">
      <formula>NOT(I100)</formula>
    </cfRule>
  </conditionalFormatting>
  <conditionalFormatting sqref="J10:J59">
    <cfRule type="expression" priority="17" dxfId="29" stopIfTrue="1">
      <formula>NOT(J100)</formula>
    </cfRule>
  </conditionalFormatting>
  <conditionalFormatting sqref="K10:K59">
    <cfRule type="expression" priority="16" dxfId="29" stopIfTrue="1">
      <formula>NOT(K100)</formula>
    </cfRule>
  </conditionalFormatting>
  <conditionalFormatting sqref="L10:L59">
    <cfRule type="expression" priority="3" dxfId="29" stopIfTrue="1">
      <formula>NOT(L100)</formula>
    </cfRule>
  </conditionalFormatting>
  <conditionalFormatting sqref="M10:M59">
    <cfRule type="expression" priority="2" dxfId="29" stopIfTrue="1">
      <formula>NOT(M100)</formula>
    </cfRule>
  </conditionalFormatting>
  <conditionalFormatting sqref="N10:N59">
    <cfRule type="expression" priority="13" dxfId="29" stopIfTrue="1">
      <formula>NOT(N100)</formula>
    </cfRule>
  </conditionalFormatting>
  <conditionalFormatting sqref="O10:O59">
    <cfRule type="expression" priority="12" dxfId="29" stopIfTrue="1">
      <formula>NOT(O100)</formula>
    </cfRule>
  </conditionalFormatting>
  <conditionalFormatting sqref="P10:P59">
    <cfRule type="expression" priority="11" dxfId="29" stopIfTrue="1">
      <formula>NOT(P100)</formula>
    </cfRule>
  </conditionalFormatting>
  <conditionalFormatting sqref="Q10:Q59">
    <cfRule type="expression" priority="10" dxfId="29" stopIfTrue="1">
      <formula>NOT(Q100)</formula>
    </cfRule>
  </conditionalFormatting>
  <conditionalFormatting sqref="R10:R59">
    <cfRule type="expression" priority="9" dxfId="29" stopIfTrue="1">
      <formula>NOT(R100)</formula>
    </cfRule>
  </conditionalFormatting>
  <conditionalFormatting sqref="S10:S59">
    <cfRule type="expression" priority="8" dxfId="29" stopIfTrue="1">
      <formula>NOT(S100)</formula>
    </cfRule>
  </conditionalFormatting>
  <conditionalFormatting sqref="T10:T59">
    <cfRule type="expression" priority="7" dxfId="29" stopIfTrue="1">
      <formula>NOT(T100)</formula>
    </cfRule>
  </conditionalFormatting>
  <conditionalFormatting sqref="U10:AP59">
    <cfRule type="expression" priority="1" dxfId="29" stopIfTrue="1">
      <formula>NOT(U100)</formula>
    </cfRule>
  </conditionalFormatting>
  <conditionalFormatting sqref="Z10:Z59">
    <cfRule type="cellIs" priority="6" dxfId="30" operator="equal" stopIfTrue="1">
      <formula>"yes"</formula>
    </cfRule>
  </conditionalFormatting>
  <conditionalFormatting sqref="L10:L59">
    <cfRule type="expression" priority="15" dxfId="31" stopIfTrue="1">
      <formula>(L10&lt;J10)</formula>
    </cfRule>
  </conditionalFormatting>
  <conditionalFormatting sqref="M10:M59">
    <cfRule type="expression" priority="14" dxfId="32" stopIfTrue="1">
      <formula>(M10&lt;L10)</formula>
    </cfRule>
  </conditionalFormatting>
  <conditionalFormatting sqref="AP10:AP59">
    <cfRule type="expression" priority="5" dxfId="31" stopIfTrue="1">
      <formula>(AP10="yes")</formula>
    </cfRule>
  </conditionalFormatting>
  <dataValidations count="27">
    <dataValidation type="date" allowBlank="1" showInputMessage="1" showErrorMessage="1" sqref="J10:J59 L10:L59">
      <formula1>18264</formula1>
      <formula2>42736</formula2>
    </dataValidation>
    <dataValidation allowBlank="1" showInputMessage="1" showErrorMessage="1" promptTitle="Explanation" sqref="E10:F59"/>
    <dataValidation allowBlank="1" showInputMessage="1" showErrorMessage="1" promptTitle="Explanation" prompt="If you have useful information on your overall interpretation of the  information entered via this worksheet, please enter it in this cell. " sqref="C3:F3"/>
    <dataValidation type="list" allowBlank="1" showInputMessage="1" showErrorMessage="1" promptTitle="explanation" prompt="Please select the appropriate type of IPR to declare." sqref="G10:G59">
      <formula1>$G$211:$G$215</formula1>
    </dataValidation>
    <dataValidation type="date" operator="lessThanOrEqual" allowBlank="1" showInputMessage="1" showErrorMessage="1" sqref="T10:T59 N10:N59">
      <formula1>42736</formula1>
    </dataValidation>
    <dataValidation type="list" allowBlank="1" showInputMessage="1" showErrorMessage="1" sqref="R10:R59">
      <formula1>$R$211:$R$212</formula1>
    </dataValidation>
    <dataValidation type="list" allowBlank="1" showInputMessage="1" showErrorMessage="1" sqref="Q10:Q59">
      <formula1>$Q$211:$Q$212</formula1>
    </dataValidation>
    <dataValidation type="list" allowBlank="1" showInputMessage="1" showErrorMessage="1" sqref="V10:V59">
      <formula1>$V$211:$V$212</formula1>
    </dataValidation>
    <dataValidation type="list" allowBlank="1" showInputMessage="1" showErrorMessage="1" sqref="X10:X59 Z10:Z59">
      <formula1>$X$211:$X$212</formula1>
    </dataValidation>
    <dataValidation type="list" allowBlank="1" showInputMessage="1" showErrorMessage="1" promptTitle="Explanation" prompt="Please select the name of the organisation that is declaring the use of IPR or the need thereof." sqref="D10:D59">
      <formula1>$D$226:$D$302</formula1>
    </dataValidation>
    <dataValidation type="date" operator="lessThanOrEqual" allowBlank="1" showInputMessage="1" showErrorMessage="1" promptTitle="Instruction" prompt="Please enter the end date of the exclusion. If the exclusion is not limited in time, please leave empty." sqref="AA10:AA59">
      <formula1>42736</formula1>
    </dataValidation>
    <dataValidation type="list" allowBlank="1" showInputMessage="1" showErrorMessage="1" promptTitle="Instruction" prompt="Please select 'yes' if you are the owner of the IPR and you need to use it for the project. Select 'no' if you don't own the IPR but need to use it for the project." sqref="Y10:Y59">
      <formula1>$X$211:$X$212</formula1>
    </dataValidation>
    <dataValidation type="list" operator="lessThanOrEqual" allowBlank="1" showInputMessage="1" showErrorMessage="1" promptTitle="Instruction" prompt="Please select the organisation owning the IPR. If the organisation is not linked to SESAR, please select 'Other' and provide the name in the next column." sqref="AB10:AB59">
      <formula1>$D$226:$D$303</formula1>
    </dataValidation>
    <dataValidation type="list" operator="lessThanOrEqual" allowBlank="1" showInputMessage="1" showErrorMessage="1" promptTitle="Instruction" prompt="Please select whether you have obtained a license to use the IPR." sqref="AD10:AD59">
      <formula1>$AD$211:$AD$213</formula1>
    </dataValidation>
    <dataValidation type="textLength" operator="lessThanOrEqual" allowBlank="1" showInputMessage="1" showErrorMessage="1" sqref="AC10:AC59 AG10:AG59">
      <formula1>255</formula1>
    </dataValidation>
    <dataValidation type="list" operator="lessThanOrEqual" allowBlank="1" showInputMessage="1" showErrorMessage="1" sqref="AE10:AE59">
      <formula1>$AE$211:$AE$213</formula1>
    </dataValidation>
    <dataValidation type="list" operator="lessThanOrEqual" allowBlank="1" showInputMessage="1" showErrorMessage="1" promptTitle="Instruction" prompt="Please select the name of the organisation that has provided the license. If it is not a company that is related to SESAR choise 'Other' and fill in the name in the next column." sqref="AF10:AF59">
      <formula1>$D$226:$D$303</formula1>
    </dataValidation>
    <dataValidation type="list" operator="lessThanOrEqual" allowBlank="1" showInputMessage="1" showErrorMessage="1" sqref="AH10:AH59">
      <formula1>$AH$211:$AH$212</formula1>
    </dataValidation>
    <dataValidation type="list" operator="lessThanOrEqual" allowBlank="1" showInputMessage="1" showErrorMessage="1" sqref="AI10:AI59">
      <formula1>$AI$211:$AI$213</formula1>
    </dataValidation>
    <dataValidation type="list" operator="lessThanOrEqual" allowBlank="1" showInputMessage="1" showErrorMessage="1" sqref="AP10:AP59">
      <formula1>$AP$211:$AP$213</formula1>
    </dataValidation>
    <dataValidation type="textLength" operator="lessThanOrEqual" allowBlank="1" showInputMessage="1" showErrorMessage="1" sqref="AL10:AL59 AN10:AN59">
      <formula1>2000</formula1>
    </dataValidation>
    <dataValidation type="date" operator="greaterThan" allowBlank="1" showInputMessage="1" showErrorMessage="1" sqref="AM10:AM59 M10:M59">
      <formula1>39967</formula1>
    </dataValidation>
    <dataValidation type="list" operator="lessThanOrEqual" allowBlank="1" showInputMessage="1" showErrorMessage="1" sqref="AK10:AK59">
      <formula1>$AK$211:$AK$213</formula1>
    </dataValidation>
    <dataValidation type="list" operator="lessThanOrEqual" allowBlank="1" showInputMessage="1" showErrorMessage="1" sqref="AJ10:AJ59">
      <formula1>$AJ$211:$AJ$213</formula1>
    </dataValidation>
    <dataValidation type="list" operator="lessThanOrEqual" allowBlank="1" showInputMessage="1" showErrorMessage="1" sqref="AO10:AO59">
      <formula1>$AO$211:$AO$213</formula1>
    </dataValidation>
    <dataValidation allowBlank="1" showInputMessage="1" showErrorMessage="1" promptTitle="Instruction" prompt="Please provide a short descriptive title for each IPR." sqref="C10:C59"/>
    <dataValidation allowBlank="1" showInputMessage="1" showErrorMessage="1" promptTitle="Instruction" prompt="Please provide a more elaborate description that complements the title given before and gives a more detailed definition of the IPR." sqref="H10:H59"/>
  </dataValidations>
  <printOptions/>
  <pageMargins left="0.7086614173228347" right="0.7086614173228347" top="0.7480314960629921" bottom="0.7480314960629921" header="0.31496062992125984" footer="0.31496062992125984"/>
  <pageSetup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Sesar Joint Undertaking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FG declaration-Template.xls</dc:title>
  <dc:subject/>
  <dc:creator>W. Post</dc:creator>
  <cp:keywords/>
  <dc:description/>
  <cp:lastModifiedBy>vdasilva</cp:lastModifiedBy>
  <cp:lastPrinted>2010-03-16T13:02:15Z</cp:lastPrinted>
  <dcterms:created xsi:type="dcterms:W3CDTF">2009-05-06T14:14:10Z</dcterms:created>
  <dcterms:modified xsi:type="dcterms:W3CDTF">2012-06-28T09:35:34Z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Version">
    <vt:lpwstr>05.00.00</vt:lpwstr>
  </property>
  <property fmtid="{D5CDD505-2E9C-101B-9397-08002B2CF9AE}" pid="3" name="Document Owner">
    <vt:lpwstr>5221</vt:lpwstr>
  </property>
  <property fmtid="{D5CDD505-2E9C-101B-9397-08002B2CF9AE}" pid="4" name="Delivery Status">
    <vt:lpwstr>3</vt:lpwstr>
  </property>
  <property fmtid="{D5CDD505-2E9C-101B-9397-08002B2CF9AE}" pid="5" name="Project">
    <vt:lpwstr/>
  </property>
  <property fmtid="{D5CDD505-2E9C-101B-9397-08002B2CF9AE}" pid="6" name="ContentType">
    <vt:lpwstr>Varia</vt:lpwstr>
  </property>
  <property fmtid="{D5CDD505-2E9C-101B-9397-08002B2CF9AE}" pid="7" name="ContentTypeId">
    <vt:lpwstr>0x010100017223EC012ABF40B230B80D4872A15605020009711720AA91994F8AE631329D86AEDA</vt:lpwstr>
  </property>
  <property fmtid="{D5CDD505-2E9C-101B-9397-08002B2CF9AE}" pid="8" name="Edition Number">
    <vt:lpwstr>05.00.03</vt:lpwstr>
  </property>
  <property fmtid="{D5CDD505-2E9C-101B-9397-08002B2CF9AE}" pid="9" name="Edition Date">
    <vt:lpwstr>2011-09-13T00:00:00Z</vt:lpwstr>
  </property>
  <property fmtid="{D5CDD505-2E9C-101B-9397-08002B2CF9AE}" pid="10" name="display_urn:schemas-microsoft-com:office:office#Document_x0020_Owner">
    <vt:lpwstr>Amalia Friman</vt:lpwstr>
  </property>
  <property fmtid="{D5CDD505-2E9C-101B-9397-08002B2CF9AE}" pid="11" name="Member">
    <vt:lpwstr>18</vt:lpwstr>
  </property>
  <property fmtid="{D5CDD505-2E9C-101B-9397-08002B2CF9AE}" pid="12" name="Order">
    <vt:lpwstr>4700.00000000000</vt:lpwstr>
  </property>
  <property fmtid="{D5CDD505-2E9C-101B-9397-08002B2CF9AE}" pid="13" name="Seq">
    <vt:lpwstr>3 - templates</vt:lpwstr>
  </property>
  <property fmtid="{D5CDD505-2E9C-101B-9397-08002B2CF9AE}" pid="14" name="display_urn:schemas-microsoft-com:office:office#Editor">
    <vt:lpwstr>Ivan De Burchgraeve</vt:lpwstr>
  </property>
  <property fmtid="{D5CDD505-2E9C-101B-9397-08002B2CF9AE}" pid="15" name="xd_Signature">
    <vt:lpwstr/>
  </property>
  <property fmtid="{D5CDD505-2E9C-101B-9397-08002B2CF9AE}" pid="16" name="Document Owner Temp">
    <vt:lpwstr/>
  </property>
  <property fmtid="{D5CDD505-2E9C-101B-9397-08002B2CF9AE}" pid="17" name="TemplateUrl">
    <vt:lpwstr/>
  </property>
  <property fmtid="{D5CDD505-2E9C-101B-9397-08002B2CF9AE}" pid="18" name="xd_ProgID">
    <vt:lpwstr/>
  </property>
  <property fmtid="{D5CDD505-2E9C-101B-9397-08002B2CF9AE}" pid="19" name="Reception Status">
    <vt:lpwstr/>
  </property>
  <property fmtid="{D5CDD505-2E9C-101B-9397-08002B2CF9AE}" pid="20" name="display_urn:schemas-microsoft-com:office:office#Author">
    <vt:lpwstr>Ivan De Burchgraeve</vt:lpwstr>
  </property>
  <property fmtid="{D5CDD505-2E9C-101B-9397-08002B2CF9AE}" pid="21" name="ChangeManagement Comments">
    <vt:lpwstr/>
  </property>
  <property fmtid="{D5CDD505-2E9C-101B-9397-08002B2CF9AE}" pid="22" name="URL">
    <vt:lpwstr/>
  </property>
  <property fmtid="{D5CDD505-2E9C-101B-9397-08002B2CF9AE}" pid="23" name="Workpackage">
    <vt:lpwstr/>
  </property>
  <property fmtid="{D5CDD505-2E9C-101B-9397-08002B2CF9AE}" pid="24" name="CM_Comments">
    <vt:lpwstr/>
  </property>
</Properties>
</file>